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6" windowWidth="8172" windowHeight="4572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ella" sheetId="7" r:id="rId7"/>
  </sheets>
  <definedNames>
    <definedName name="_xlnm.Print_Area" localSheetId="1">'Coverage on Hera'!$C$3:$C$21</definedName>
    <definedName name="_xlnm.Print_Area" localSheetId="6">'Tabella'!$A$3:$E$26</definedName>
  </definedNames>
  <calcPr fullCalcOnLoad="1"/>
</workbook>
</file>

<file path=xl/sharedStrings.xml><?xml version="1.0" encoding="utf-8"?>
<sst xmlns="http://schemas.openxmlformats.org/spreadsheetml/2006/main" count="754" uniqueCount="157">
  <si>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</si>
  <si>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</si>
  <si>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</si>
  <si>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</si>
  <si>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</si>
  <si>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</si>
  <si>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</si>
  <si>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</si>
  <si>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</si>
  <si>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</si>
  <si>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</si>
  <si>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</si>
  <si>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</si>
  <si>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</si>
  <si>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</si>
  <si>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</si>
  <si>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</si>
  <si>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</si>
  <si>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</si>
  <si>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</si>
  <si>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</si>
  <si>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</si>
  <si>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</si>
  <si>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</si>
  <si>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</si>
  <si>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</si>
  <si>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</si>
  <si>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</si>
  <si>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</si>
  <si>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</si>
  <si>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</si>
  <si>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</si>
  <si>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</si>
  <si>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</si>
  <si>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</si>
  <si>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</si>
  <si>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</si>
  <si>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</si>
  <si>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</si>
  <si>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</si>
  <si>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</si>
  <si>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</si>
  <si>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</si>
  <si>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</si>
  <si>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</si>
  <si>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</si>
  <si>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</si>
  <si>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</si>
  <si>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</si>
  <si>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</si>
  <si>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</si>
  <si>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</si>
  <si>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</si>
  <si>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</si>
  <si>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</si>
  <si>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</si>
  <si>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</si>
  <si>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</si>
  <si>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</si>
  <si>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</si>
  <si>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</si>
  <si>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</si>
  <si>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</si>
  <si>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</si>
  <si>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</si>
  <si>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</si>
  <si>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</si>
  <si>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</si>
  <si>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</si>
  <si>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</si>
  <si>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</si>
  <si>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</si>
  <si>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</si>
  <si>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</si>
  <si>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</si>
  <si>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</si>
  <si>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</si>
  <si>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</si>
  <si>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</si>
  <si>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</si>
  <si>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</si>
  <si>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</si>
  <si>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</si>
  <si>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</si>
  <si>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</si>
  <si>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</si>
  <si>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</si>
  <si>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</si>
  <si>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</si>
  <si>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</si>
  <si>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</si>
  <si>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</si>
  <si>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</si>
  <si>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</si>
  <si>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</si>
  <si>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</si>
  <si>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</si>
  <si>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</si>
  <si>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</si>
  <si>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</si>
  <si>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</si>
  <si>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</si>
  <si>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</si>
  <si>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</si>
  <si>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</si>
  <si>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</si>
  <si>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</si>
  <si>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</si>
  <si>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</si>
  <si>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</si>
  <si>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</si>
  <si>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</si>
  <si>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</si>
  <si>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</si>
  <si>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</si>
  <si>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</si>
  <si>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</si>
  <si>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</si>
  <si>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</si>
  <si>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</si>
  <si>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</si>
  <si>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</si>
  <si>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</si>
  <si>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</si>
  <si>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BUSINESS MIX</t>
  </si>
  <si>
    <t>Ambiente</t>
  </si>
  <si>
    <t>Energia</t>
  </si>
  <si>
    <t>Mercato</t>
  </si>
  <si>
    <t>Generazione e TLR</t>
  </si>
  <si>
    <t>Retail</t>
  </si>
  <si>
    <t>Gas</t>
  </si>
  <si>
    <t>Acqua</t>
  </si>
  <si>
    <t>Elettricità</t>
  </si>
  <si>
    <t>Altro</t>
  </si>
  <si>
    <t>Reti energetiche</t>
  </si>
  <si>
    <t>Ricavi</t>
  </si>
  <si>
    <t>MOL</t>
  </si>
  <si>
    <t>Amm.ti e Acc.ti</t>
  </si>
  <si>
    <t>Utile pre tasse</t>
  </si>
  <si>
    <t>Tasse</t>
  </si>
  <si>
    <t>Utile post minorities</t>
  </si>
  <si>
    <t>Utile pre minorities</t>
  </si>
  <si>
    <t>Immobilizzazioni nette</t>
  </si>
  <si>
    <t>CCN</t>
  </si>
  <si>
    <t>Fondi</t>
  </si>
  <si>
    <t>CIN</t>
  </si>
  <si>
    <t>PFN</t>
  </si>
  <si>
    <t>Patrimonio netto</t>
  </si>
  <si>
    <t>Utile per azione</t>
  </si>
  <si>
    <t>Dividendo per azione</t>
  </si>
  <si>
    <t>D/MOL</t>
  </si>
  <si>
    <t>Ebitda per business</t>
  </si>
  <si>
    <t>% Ebitda per business</t>
  </si>
  <si>
    <t>Reti e Calore</t>
  </si>
  <si>
    <t>Infr. Energetiche</t>
  </si>
  <si>
    <t>Generazione</t>
  </si>
  <si>
    <t>Corporate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</si>
</sst>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&quot;Attivo&quot;;&quot;Attivo&quot;;&quot;Inattivo&quot;"/>
    <numFmt numFmtId="217" formatCode="0.00&quot;x&quot;"/>
    <numFmt numFmtId="218" formatCode="#,##0.0000;\(#,##0.0000\)"/>
    <numFmt numFmtId="219" formatCode="#,##0.00000;\(#,##0.00000\)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75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37" fontId="36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2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2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2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 horizontal="center"/>
    </xf>
    <xf numFmtId="181" fontId="3" fillId="33" borderId="14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2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2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2" applyNumberFormat="1" applyFont="1" applyFill="1" applyBorder="1" applyAlignment="1">
      <alignment horizontal="center"/>
    </xf>
    <xf numFmtId="178" fontId="23" fillId="33" borderId="0" xfId="52" applyNumberFormat="1" applyFont="1" applyFill="1" applyBorder="1" applyAlignment="1">
      <alignment/>
    </xf>
    <xf numFmtId="1" fontId="24" fillId="33" borderId="0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2" applyNumberFormat="1" applyFont="1" applyFill="1" applyBorder="1" applyAlignment="1">
      <alignment horizontal="center"/>
    </xf>
    <xf numFmtId="181" fontId="20" fillId="33" borderId="25" xfId="52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81" fontId="2" fillId="35" borderId="14" xfId="52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2" applyNumberFormat="1" applyFont="1" applyFill="1" applyBorder="1" applyAlignment="1">
      <alignment horizontal="center"/>
    </xf>
    <xf numFmtId="2" fontId="29" fillId="33" borderId="14" xfId="52" applyNumberFormat="1" applyFont="1" applyFill="1" applyBorder="1" applyAlignment="1">
      <alignment horizontal="center"/>
    </xf>
    <xf numFmtId="1" fontId="29" fillId="33" borderId="0" xfId="52" applyNumberFormat="1" applyFont="1" applyFill="1" applyBorder="1" applyAlignment="1">
      <alignment horizontal="center"/>
    </xf>
    <xf numFmtId="1" fontId="29" fillId="33" borderId="14" xfId="52" applyNumberFormat="1" applyFont="1" applyFill="1" applyBorder="1" applyAlignment="1">
      <alignment horizontal="center"/>
    </xf>
    <xf numFmtId="178" fontId="29" fillId="33" borderId="0" xfId="52" applyNumberFormat="1" applyFont="1" applyFill="1" applyBorder="1" applyAlignment="1">
      <alignment horizontal="center"/>
    </xf>
    <xf numFmtId="178" fontId="29" fillId="33" borderId="14" xfId="52" applyNumberFormat="1" applyFont="1" applyFill="1" applyBorder="1" applyAlignment="1">
      <alignment horizontal="center"/>
    </xf>
    <xf numFmtId="181" fontId="29" fillId="33" borderId="0" xfId="52" applyNumberFormat="1" applyFont="1" applyFill="1" applyBorder="1" applyAlignment="1">
      <alignment horizontal="center"/>
    </xf>
    <xf numFmtId="181" fontId="29" fillId="33" borderId="14" xfId="52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2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2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2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2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81" fontId="1" fillId="2" borderId="39" xfId="52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182" fontId="1" fillId="2" borderId="37" xfId="52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182" fontId="1" fillId="2" borderId="39" xfId="0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217" fontId="1" fillId="2" borderId="39" xfId="46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183" fontId="1" fillId="2" borderId="39" xfId="52" applyNumberFormat="1" applyFont="1" applyFill="1" applyBorder="1" applyAlignment="1">
      <alignment horizontal="right" vertical="center"/>
    </xf>
    <xf numFmtId="183" fontId="1" fillId="2" borderId="38" xfId="52" applyNumberFormat="1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ons_HERA_mar04_Poli_7tris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15"/>
          <c:w val="0.9392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19588805"/>
        <c:axId val="42081518"/>
      </c:scatterChart>
      <c:valAx>
        <c:axId val="19588805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2081518"/>
        <c:crossesAt val="5"/>
        <c:crossBetween val="midCat"/>
        <c:dispUnits/>
      </c:valAx>
      <c:valAx>
        <c:axId val="42081518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9588805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532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159768"/>
        <c:crosses val="autoZero"/>
        <c:auto val="1"/>
        <c:lblOffset val="100"/>
        <c:tickLblSkip val="1"/>
        <c:noMultiLvlLbl val="0"/>
      </c:catAx>
      <c:valAx>
        <c:axId val="53159768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18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-0.00275"/>
          <c:w val="0.564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Tabella!$B$52:$B$57</c:f>
              <c:strCache/>
            </c:strRef>
          </c:cat>
          <c:val>
            <c:numRef>
              <c:f>Tabella!$F$52:$F$57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25"/>
          <c:y val="0.76"/>
          <c:w val="0.902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0025"/>
          <c:w val="0.599"/>
          <c:h val="0.86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Tabella!$B$44:$B$49</c:f>
              <c:strCache/>
            </c:strRef>
          </c:cat>
          <c:val>
            <c:numRef>
              <c:f>Tabella!$E$44:$E$49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80925"/>
          <c:w val="0.896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5"/>
          <c:y val="0.0615"/>
          <c:w val="0.546"/>
          <c:h val="0.8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Tabella!$B$38:$B$42</c:f>
              <c:strCache/>
            </c:strRef>
          </c:cat>
          <c:val>
            <c:numRef>
              <c:f>Tabella!$D$38:$D$42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555"/>
          <c:w val="0.953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04775"/>
          <c:w val="0.569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Tabella!$B$31:$B$35</c:f>
              <c:strCache/>
            </c:strRef>
          </c:cat>
          <c:val>
            <c:numRef>
              <c:f>Tabella!$C$31:$C$35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275"/>
          <c:w val="0.921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</xdr:rowOff>
    </xdr:from>
    <xdr:to>
      <xdr:col>5</xdr:col>
      <xdr:colOff>2047875</xdr:colOff>
      <xdr:row>5</xdr:row>
      <xdr:rowOff>19050</xdr:rowOff>
    </xdr:to>
    <xdr:graphicFrame>
      <xdr:nvGraphicFramePr>
        <xdr:cNvPr id="1" name="Grafico 8"/>
        <xdr:cNvGraphicFramePr/>
      </xdr:nvGraphicFramePr>
      <xdr:xfrm>
        <a:off x="7458075" y="495300"/>
        <a:ext cx="19907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</xdr:row>
      <xdr:rowOff>19050</xdr:rowOff>
    </xdr:from>
    <xdr:to>
      <xdr:col>4</xdr:col>
      <xdr:colOff>2047875</xdr:colOff>
      <xdr:row>5</xdr:row>
      <xdr:rowOff>9525</xdr:rowOff>
    </xdr:to>
    <xdr:graphicFrame>
      <xdr:nvGraphicFramePr>
        <xdr:cNvPr id="2" name="Grafico 7"/>
        <xdr:cNvGraphicFramePr/>
      </xdr:nvGraphicFramePr>
      <xdr:xfrm>
        <a:off x="5438775" y="504825"/>
        <a:ext cx="19621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2047875</xdr:colOff>
      <xdr:row>5</xdr:row>
      <xdr:rowOff>9525</xdr:rowOff>
    </xdr:to>
    <xdr:graphicFrame>
      <xdr:nvGraphicFramePr>
        <xdr:cNvPr id="3" name="Grafico 6"/>
        <xdr:cNvGraphicFramePr/>
      </xdr:nvGraphicFramePr>
      <xdr:xfrm>
        <a:off x="3362325" y="504825"/>
        <a:ext cx="199072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1981200</xdr:colOff>
      <xdr:row>5</xdr:row>
      <xdr:rowOff>19050</xdr:rowOff>
    </xdr:to>
    <xdr:graphicFrame>
      <xdr:nvGraphicFramePr>
        <xdr:cNvPr id="4" name="Grafico 5"/>
        <xdr:cNvGraphicFramePr/>
      </xdr:nvGraphicFramePr>
      <xdr:xfrm>
        <a:off x="1333500" y="495300"/>
        <a:ext cx="19716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8" t="s">
        <v>38</v>
      </c>
      <c r="C4" s="326" t="s">
        <v>35</v>
      </c>
      <c r="D4" s="326"/>
      <c r="E4" s="326" t="s">
        <v>97</v>
      </c>
      <c r="F4" s="327"/>
      <c r="I4" s="224" t="s">
        <v>106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29"/>
      <c r="C5" s="257" t="s">
        <v>98</v>
      </c>
      <c r="D5" s="258" t="s">
        <v>99</v>
      </c>
      <c r="E5" s="257" t="s">
        <v>98</v>
      </c>
      <c r="F5" s="259" t="s">
        <v>99</v>
      </c>
      <c r="I5" s="188" t="s">
        <v>107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101</v>
      </c>
      <c r="F7" s="67" t="s">
        <v>102</v>
      </c>
      <c r="I7" s="247" t="s">
        <v>115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102</v>
      </c>
      <c r="F8" s="239" t="s">
        <v>102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101</v>
      </c>
      <c r="F10" s="67" t="s">
        <v>101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103</v>
      </c>
      <c r="C13" s="66">
        <v>2.5</v>
      </c>
      <c r="D13" s="167">
        <v>2.6</v>
      </c>
      <c r="E13" s="66" t="s">
        <v>102</v>
      </c>
      <c r="F13" s="67" t="s">
        <v>102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101</v>
      </c>
      <c r="F15" s="67" t="s">
        <v>101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104</v>
      </c>
      <c r="F16" s="67" t="s">
        <v>104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102</v>
      </c>
      <c r="F17" s="67" t="s">
        <v>102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102</v>
      </c>
      <c r="F18" s="67" t="s">
        <v>102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105</v>
      </c>
      <c r="F21" s="67" t="s">
        <v>105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2" t="s">
        <v>35</v>
      </c>
      <c r="K3" s="332"/>
      <c r="L3" s="332" t="s">
        <v>97</v>
      </c>
      <c r="M3" s="332"/>
      <c r="O3" s="174"/>
      <c r="P3" s="330"/>
      <c r="Q3" s="330"/>
      <c r="R3" s="330"/>
      <c r="S3" s="330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96</v>
      </c>
      <c r="F4" s="2"/>
      <c r="G4" s="2"/>
      <c r="H4" s="221"/>
      <c r="I4" s="221"/>
      <c r="J4" s="222" t="s">
        <v>98</v>
      </c>
      <c r="K4" s="222" t="s">
        <v>99</v>
      </c>
      <c r="L4" s="222" t="s">
        <v>98</v>
      </c>
      <c r="M4" s="222" t="s">
        <v>99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110</v>
      </c>
      <c r="K5" s="5" t="s">
        <v>110</v>
      </c>
      <c r="L5" s="5" t="s">
        <v>110</v>
      </c>
      <c r="M5" s="5" t="s">
        <v>110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108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100</v>
      </c>
      <c r="M10" s="5" t="s">
        <v>100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110</v>
      </c>
      <c r="K11" s="162" t="s">
        <v>110</v>
      </c>
      <c r="L11" s="162" t="s">
        <v>110</v>
      </c>
      <c r="M11" s="162" t="s">
        <v>110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110</v>
      </c>
      <c r="M13" s="5" t="s">
        <v>110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100</v>
      </c>
      <c r="M15" s="5" t="s">
        <v>100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110</v>
      </c>
      <c r="K18" s="162" t="s">
        <v>110</v>
      </c>
      <c r="L18" s="162" t="s">
        <v>110</v>
      </c>
      <c r="M18" s="162" t="s">
        <v>110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110</v>
      </c>
      <c r="K19" s="162" t="s">
        <v>110</v>
      </c>
      <c r="L19" s="162" t="s">
        <v>110</v>
      </c>
      <c r="M19" s="162" t="s">
        <v>110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110</v>
      </c>
      <c r="K21" s="165" t="s">
        <v>110</v>
      </c>
      <c r="L21" s="165" t="s">
        <v>110</v>
      </c>
      <c r="M21" s="165" t="s">
        <v>110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116</v>
      </c>
      <c r="J37" s="331" t="s">
        <v>35</v>
      </c>
      <c r="K37" s="331"/>
      <c r="L37" s="331" t="s">
        <v>97</v>
      </c>
      <c r="M37" s="331"/>
    </row>
    <row r="38" spans="3:13" ht="13.5" thickBot="1">
      <c r="C38" s="66"/>
      <c r="H38" s="263"/>
      <c r="I38" s="263"/>
      <c r="J38" s="264" t="s">
        <v>117</v>
      </c>
      <c r="K38" s="264" t="s">
        <v>118</v>
      </c>
      <c r="L38" s="264" t="s">
        <v>117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119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100</v>
      </c>
      <c r="M43" s="260" t="s">
        <v>100</v>
      </c>
    </row>
    <row r="44" spans="3:13" ht="12.75">
      <c r="C44" s="66"/>
      <c r="H44" s="5">
        <f t="shared" si="0"/>
        <v>6</v>
      </c>
      <c r="I44" s="4" t="s">
        <v>120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100</v>
      </c>
      <c r="M46" s="260" t="s">
        <v>100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109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90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110</v>
      </c>
      <c r="J16" s="23" t="s">
        <v>110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111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3" t="s">
        <v>113</v>
      </c>
      <c r="C2" s="333"/>
      <c r="D2" s="333"/>
      <c r="E2" s="333"/>
      <c r="F2" s="7" t="s">
        <v>92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94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90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4" t="s">
        <v>38</v>
      </c>
      <c r="C6" s="336">
        <v>2005</v>
      </c>
      <c r="D6" s="334" t="s">
        <v>38</v>
      </c>
      <c r="E6" s="336">
        <v>2006</v>
      </c>
      <c r="F6" s="334" t="s">
        <v>38</v>
      </c>
      <c r="G6" s="334">
        <v>2007</v>
      </c>
      <c r="H6" s="2"/>
      <c r="S6" s="2"/>
    </row>
    <row r="7" spans="1:19" ht="12.75">
      <c r="A7" s="2"/>
      <c r="B7" s="335"/>
      <c r="C7" s="337"/>
      <c r="D7" s="335"/>
      <c r="E7" s="337"/>
      <c r="F7" s="335"/>
      <c r="G7" s="335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93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93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93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91</v>
      </c>
      <c r="C16" s="251">
        <f>AVERAGE(C$8:C$13,C$15)</f>
        <v>8.1</v>
      </c>
      <c r="D16" s="242" t="s">
        <v>91</v>
      </c>
      <c r="E16" s="251">
        <f>AVERAGE(E$8:E$12,E$14:E$15)</f>
        <v>7.185714285714285</v>
      </c>
      <c r="F16" s="242" t="s">
        <v>91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4" t="s">
        <v>38</v>
      </c>
      <c r="C20" s="336">
        <v>2005</v>
      </c>
      <c r="D20" s="334" t="s">
        <v>38</v>
      </c>
      <c r="E20" s="336">
        <v>2006</v>
      </c>
      <c r="F20" s="334" t="s">
        <v>38</v>
      </c>
      <c r="G20" s="334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5"/>
      <c r="C21" s="337"/>
      <c r="D21" s="335"/>
      <c r="E21" s="337"/>
      <c r="F21" s="335"/>
      <c r="G21" s="335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93</v>
      </c>
      <c r="C23" s="245">
        <v>23.9</v>
      </c>
      <c r="D23" s="55" t="s">
        <v>69</v>
      </c>
      <c r="E23" s="88">
        <v>20.6</v>
      </c>
      <c r="F23" s="212" t="s">
        <v>93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93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91</v>
      </c>
      <c r="C30" s="251">
        <f>AVERAGE(C22:C23,C25:C29)</f>
        <v>20.78714285714286</v>
      </c>
      <c r="D30" s="242" t="s">
        <v>91</v>
      </c>
      <c r="E30" s="250">
        <f>AVERAGE(E22,E24:E29)</f>
        <v>17.185714285714287</v>
      </c>
      <c r="F30" s="242" t="s">
        <v>91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112</v>
      </c>
      <c r="C33" s="190"/>
      <c r="D33" s="189"/>
      <c r="E33" s="190"/>
      <c r="F33" s="189"/>
      <c r="G33" s="190"/>
      <c r="H33" s="2"/>
    </row>
    <row r="34" spans="1:8" ht="12.75">
      <c r="A34" s="2"/>
      <c r="B34" s="334" t="s">
        <v>38</v>
      </c>
      <c r="C34" s="336">
        <v>2005</v>
      </c>
      <c r="D34" s="334" t="s">
        <v>38</v>
      </c>
      <c r="E34" s="336">
        <v>2006</v>
      </c>
      <c r="F34" s="334" t="s">
        <v>38</v>
      </c>
      <c r="G34" s="334">
        <v>2007</v>
      </c>
      <c r="H34" s="2"/>
    </row>
    <row r="35" spans="1:8" ht="12.75">
      <c r="A35" s="2"/>
      <c r="B35" s="335"/>
      <c r="C35" s="337"/>
      <c r="D35" s="335"/>
      <c r="E35" s="337"/>
      <c r="F35" s="335"/>
      <c r="G35" s="335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93</v>
      </c>
      <c r="G36" s="58">
        <f>'Consensus on Hera(2)'!E49</f>
        <v>5.566666666666666</v>
      </c>
      <c r="H36" s="2"/>
    </row>
    <row r="37" spans="1:8" ht="12.75">
      <c r="A37" s="2"/>
      <c r="B37" s="212" t="s">
        <v>93</v>
      </c>
      <c r="C37" s="245">
        <f>'Consensus on Hera(2)'!C49</f>
        <v>3.7818181818181813</v>
      </c>
      <c r="D37" s="212" t="s">
        <v>93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91</v>
      </c>
      <c r="C44" s="248">
        <f>AVERAGE(C36:C38,C40:C43)</f>
        <v>3.6831168831168832</v>
      </c>
      <c r="D44" s="242" t="s">
        <v>91</v>
      </c>
      <c r="E44" s="248">
        <f>AVERAGE(E36,E38:E43)</f>
        <v>3.6</v>
      </c>
      <c r="F44" s="242" t="s">
        <v>91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4" t="s">
        <v>38</v>
      </c>
      <c r="C5" s="8"/>
      <c r="D5" s="339" t="s">
        <v>95</v>
      </c>
      <c r="E5" s="65"/>
      <c r="F5" s="334" t="s">
        <v>38</v>
      </c>
      <c r="G5" s="8"/>
      <c r="H5" s="339" t="s">
        <v>114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4" t="s">
        <v>38</v>
      </c>
      <c r="R5" s="334">
        <v>2005</v>
      </c>
      <c r="S5" s="334" t="s">
        <v>38</v>
      </c>
      <c r="T5" s="339" t="s">
        <v>114</v>
      </c>
    </row>
    <row r="6" spans="1:20" ht="13.5" thickBot="1">
      <c r="A6" s="2"/>
      <c r="B6" s="338"/>
      <c r="C6" s="8"/>
      <c r="D6" s="340"/>
      <c r="E6" s="65"/>
      <c r="F6" s="338"/>
      <c r="G6" s="8"/>
      <c r="H6" s="340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8"/>
      <c r="R6" s="338"/>
      <c r="S6" s="338"/>
      <c r="T6" s="340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91</v>
      </c>
      <c r="C16" s="8"/>
      <c r="D16" s="214">
        <f>Peer_analysis!C16</f>
        <v>8.1</v>
      </c>
      <c r="E16" s="63"/>
      <c r="F16" s="213" t="s">
        <v>91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91</v>
      </c>
      <c r="R16" s="216">
        <f>+D16</f>
        <v>8.1</v>
      </c>
      <c r="S16" s="213" t="s">
        <v>91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1"/>
      <c r="C41" s="8"/>
      <c r="D41" s="341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1"/>
      <c r="C42" s="8"/>
      <c r="D42" s="341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12" customFormat="1" ht="18.75" customHeight="1">
      <c r="A3" s="309"/>
      <c r="B3" s="310">
        <v>2023</v>
      </c>
      <c r="C3" s="311" t="s">
        <v>67</v>
      </c>
      <c r="D3" s="311" t="s">
        <v>121</v>
      </c>
      <c r="E3" s="311" t="s">
        <v>68</v>
      </c>
      <c r="F3" s="311" t="s">
        <v>123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</row>
    <row r="4" spans="1:47" s="281" customFormat="1" ht="9.75">
      <c r="A4" s="280"/>
      <c r="B4" s="287"/>
      <c r="C4" s="299"/>
      <c r="D4" s="299"/>
      <c r="E4" s="299"/>
      <c r="F4" s="299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8" t="s">
        <v>124</v>
      </c>
      <c r="C5" s="300"/>
      <c r="D5" s="300"/>
      <c r="E5" s="300"/>
      <c r="F5" s="30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135</v>
      </c>
      <c r="C6" s="302">
        <f>14897.3+667.8</f>
        <v>15565.099999999999</v>
      </c>
      <c r="D6" s="302">
        <v>14758</v>
      </c>
      <c r="E6" s="302">
        <v>4649.4</v>
      </c>
      <c r="F6" s="302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136</v>
      </c>
      <c r="C7" s="303">
        <v>1494.7</v>
      </c>
      <c r="D7" s="303">
        <v>1971</v>
      </c>
      <c r="E7" s="303">
        <v>1390.87</v>
      </c>
      <c r="F7" s="30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137</v>
      </c>
      <c r="C8" s="304">
        <v>-753.7</v>
      </c>
      <c r="D8" s="304">
        <v>-954</v>
      </c>
      <c r="E8" s="304">
        <f>+E9-E7</f>
        <v>-778.5399999999998</v>
      </c>
      <c r="F8" s="304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03">
        <f>C7+C8</f>
        <v>741</v>
      </c>
      <c r="D9" s="303">
        <f>D7+D8</f>
        <v>1017</v>
      </c>
      <c r="E9" s="303">
        <v>612.33</v>
      </c>
      <c r="F9" s="30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138</v>
      </c>
      <c r="C10" s="304">
        <v>563.4</v>
      </c>
      <c r="D10" s="304">
        <v>879</v>
      </c>
      <c r="E10" s="304">
        <v>475.198</v>
      </c>
      <c r="F10" s="304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139</v>
      </c>
      <c r="C11" s="304">
        <v>-146.4</v>
      </c>
      <c r="D11" s="304">
        <v>-199</v>
      </c>
      <c r="E11" s="304">
        <v>-147.755</v>
      </c>
      <c r="F11" s="304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141</v>
      </c>
      <c r="C12" s="303">
        <f>+C10+C11</f>
        <v>417</v>
      </c>
      <c r="D12" s="303">
        <v>683</v>
      </c>
      <c r="E12" s="303">
        <f>+E10+E11</f>
        <v>327.443</v>
      </c>
      <c r="F12" s="30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122</v>
      </c>
      <c r="C13" s="304">
        <v>-41.8</v>
      </c>
      <c r="D13" s="304">
        <v>-24</v>
      </c>
      <c r="E13" s="305">
        <v>-33.536</v>
      </c>
      <c r="F13" s="304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140</v>
      </c>
      <c r="C14" s="320">
        <f>+C12+C13</f>
        <v>375.2</v>
      </c>
      <c r="D14" s="315">
        <f>+D12+D13</f>
        <v>659</v>
      </c>
      <c r="E14" s="315">
        <f>+E12+E13</f>
        <v>293.907</v>
      </c>
      <c r="F14" s="315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10" s="282" customFormat="1" ht="13.5" customHeight="1">
      <c r="B15" s="293" t="s">
        <v>142</v>
      </c>
      <c r="C15" s="306">
        <f>+C18-C16-C17</f>
        <v>8119.2</v>
      </c>
      <c r="D15" s="306">
        <f>+D18-D17-D16</f>
        <v>10796</v>
      </c>
      <c r="E15" s="306">
        <v>8366.059</v>
      </c>
      <c r="F15" s="306">
        <f>+F18-F16-F17</f>
        <v>8056.564</v>
      </c>
      <c r="J15" s="280"/>
    </row>
    <row r="16" spans="2:6" s="282" customFormat="1" ht="13.5" customHeight="1">
      <c r="B16" s="290" t="s">
        <v>143</v>
      </c>
      <c r="C16" s="304">
        <v>166</v>
      </c>
      <c r="D16" s="304">
        <v>-246</v>
      </c>
      <c r="E16" s="304">
        <v>-696.219</v>
      </c>
      <c r="F16" s="304">
        <v>-68.43</v>
      </c>
    </row>
    <row r="17" spans="2:6" s="282" customFormat="1" ht="13.5" customHeight="1">
      <c r="B17" s="290" t="s">
        <v>144</v>
      </c>
      <c r="C17" s="304">
        <v>-705.9</v>
      </c>
      <c r="D17" s="304">
        <f>-828-237</f>
        <v>-1065</v>
      </c>
      <c r="E17" s="304">
        <f>-109.895-224.276-510.871</f>
        <v>-845.0419999999999</v>
      </c>
      <c r="F17" s="304">
        <v>-814.902</v>
      </c>
    </row>
    <row r="18" spans="2:10" s="284" customFormat="1" ht="13.5" customHeight="1">
      <c r="B18" s="294" t="s">
        <v>145</v>
      </c>
      <c r="C18" s="304">
        <v>7579.3</v>
      </c>
      <c r="D18" s="304">
        <v>9485</v>
      </c>
      <c r="E18" s="304">
        <v>7699.84</v>
      </c>
      <c r="F18" s="304">
        <v>7173.232</v>
      </c>
      <c r="J18" s="282"/>
    </row>
    <row r="19" spans="2:10" s="282" customFormat="1" ht="13.5" customHeight="1">
      <c r="B19" s="289" t="s">
        <v>146</v>
      </c>
      <c r="C19" s="303">
        <v>3827.7</v>
      </c>
      <c r="D19" s="303">
        <v>4683</v>
      </c>
      <c r="E19" s="303">
        <v>4846.756</v>
      </c>
      <c r="F19" s="303">
        <v>3931.779</v>
      </c>
      <c r="J19" s="284"/>
    </row>
    <row r="20" spans="2:6" s="282" customFormat="1" ht="13.5" customHeight="1" thickBot="1">
      <c r="B20" s="295" t="s">
        <v>147</v>
      </c>
      <c r="C20" s="307">
        <v>3751.6</v>
      </c>
      <c r="D20" s="307">
        <v>4802</v>
      </c>
      <c r="E20" s="307">
        <v>2823.084</v>
      </c>
      <c r="F20" s="307">
        <v>3241.453</v>
      </c>
    </row>
    <row r="21" spans="2:10" s="284" customFormat="1" ht="13.5" customHeight="1">
      <c r="B21" s="313" t="s">
        <v>148</v>
      </c>
      <c r="C21" s="316">
        <v>0.305</v>
      </c>
      <c r="D21" s="316">
        <v>0.20268726432995185</v>
      </c>
      <c r="E21" s="316">
        <v>1.38008</v>
      </c>
      <c r="F21" s="316">
        <v>0.19601341354994467</v>
      </c>
      <c r="J21" s="282"/>
    </row>
    <row r="22" spans="2:6" s="284" customFormat="1" ht="13.5" customHeight="1">
      <c r="B22" s="294" t="s">
        <v>149</v>
      </c>
      <c r="C22" s="319">
        <v>0.14</v>
      </c>
      <c r="D22" s="319">
        <v>0.0958</v>
      </c>
      <c r="E22" s="308">
        <v>0.88</v>
      </c>
      <c r="F22" s="319">
        <v>0.1188</v>
      </c>
    </row>
    <row r="23" spans="2:6" s="284" customFormat="1" ht="13.5" customHeight="1">
      <c r="B23" s="296" t="s">
        <v>52</v>
      </c>
      <c r="C23" s="322">
        <f>+C19/C20</f>
        <v>1.0202846785371575</v>
      </c>
      <c r="D23" s="322">
        <f>+D19/D20</f>
        <v>0.9752186588921283</v>
      </c>
      <c r="E23" s="322">
        <f>+E19/E20</f>
        <v>1.716830246638074</v>
      </c>
      <c r="F23" s="322">
        <f>+F19/F20</f>
        <v>1.212968073268377</v>
      </c>
    </row>
    <row r="24" spans="2:6" s="284" customFormat="1" ht="13.5" customHeight="1">
      <c r="B24" s="294" t="s">
        <v>150</v>
      </c>
      <c r="C24" s="321">
        <f>+C19/C7</f>
        <v>2.560848330768716</v>
      </c>
      <c r="D24" s="321">
        <f>+D19/D7</f>
        <v>2.375951293759513</v>
      </c>
      <c r="E24" s="321">
        <f>+E19/E7</f>
        <v>3.4846937528309625</v>
      </c>
      <c r="F24" s="325">
        <f>+F19/F7</f>
        <v>3.2849796473544903</v>
      </c>
    </row>
    <row r="25" spans="2:6" s="284" customFormat="1" ht="13.5" customHeight="1">
      <c r="B25" s="296" t="s">
        <v>88</v>
      </c>
      <c r="C25" s="323">
        <f>+C12/C20</f>
        <v>0.11115257490137542</v>
      </c>
      <c r="D25" s="323">
        <f>+D12/D20</f>
        <v>0.14223240316534777</v>
      </c>
      <c r="E25" s="323">
        <f>+E12/E20</f>
        <v>0.11598769289188703</v>
      </c>
      <c r="F25" s="323">
        <f>+F12/F20</f>
        <v>0.08700141572313402</v>
      </c>
    </row>
    <row r="26" spans="2:6" s="284" customFormat="1" ht="13.5" customHeight="1">
      <c r="B26" s="297" t="s">
        <v>89</v>
      </c>
      <c r="C26" s="324">
        <f>+C9/C18</f>
        <v>0.09776628448537464</v>
      </c>
      <c r="D26" s="324">
        <f>+D9/D18</f>
        <v>0.10722192936215076</v>
      </c>
      <c r="E26" s="324">
        <f>+E9/E18</f>
        <v>0.0795250290915136</v>
      </c>
      <c r="F26" s="324">
        <f>+F9/F18</f>
        <v>0.06477414922589984</v>
      </c>
    </row>
    <row r="27" spans="2:10" s="274" customFormat="1" ht="9.75">
      <c r="B27" s="275"/>
      <c r="C27" s="275"/>
      <c r="D27" s="286"/>
      <c r="E27" s="275"/>
      <c r="F27" s="279"/>
      <c r="J27" s="284"/>
    </row>
    <row r="28" spans="2:6" s="274" customFormat="1" ht="11.25" customHeight="1">
      <c r="B28" s="275"/>
      <c r="C28" s="275"/>
      <c r="D28" s="285"/>
      <c r="E28" s="275"/>
      <c r="F28" s="276"/>
    </row>
    <row r="29" ht="9.75">
      <c r="J29" s="274"/>
    </row>
    <row r="30" spans="2:6" ht="12.75">
      <c r="B30" s="310" t="s">
        <v>151</v>
      </c>
      <c r="C30" s="311" t="s">
        <v>67</v>
      </c>
      <c r="D30" s="311" t="s">
        <v>121</v>
      </c>
      <c r="E30" s="311" t="s">
        <v>68</v>
      </c>
      <c r="F30" s="311" t="s">
        <v>123</v>
      </c>
    </row>
    <row r="31" spans="2:6" ht="9.75">
      <c r="B31" s="294" t="s">
        <v>125</v>
      </c>
      <c r="C31" s="304">
        <v>353.4</v>
      </c>
      <c r="D31" s="317"/>
      <c r="E31" s="301"/>
      <c r="F31" s="301"/>
    </row>
    <row r="32" spans="2:6" ht="9.75">
      <c r="B32" s="294" t="s">
        <v>131</v>
      </c>
      <c r="C32" s="304">
        <v>271.4</v>
      </c>
      <c r="D32" s="317"/>
      <c r="E32" s="301"/>
      <c r="F32" s="301"/>
    </row>
    <row r="33" spans="2:10" ht="9.75">
      <c r="B33" s="294" t="s">
        <v>132</v>
      </c>
      <c r="C33" s="304">
        <v>309.2</v>
      </c>
      <c r="D33" s="317"/>
      <c r="E33" s="301"/>
      <c r="F33" s="301"/>
      <c r="J33" s="274"/>
    </row>
    <row r="34" spans="2:10" ht="9.75">
      <c r="B34" s="294" t="s">
        <v>130</v>
      </c>
      <c r="C34" s="304">
        <v>516.9</v>
      </c>
      <c r="D34" s="317"/>
      <c r="E34" s="301"/>
      <c r="F34" s="301"/>
      <c r="J34" s="274"/>
    </row>
    <row r="35" spans="2:6" ht="9.75">
      <c r="B35" s="294" t="s">
        <v>133</v>
      </c>
      <c r="C35" s="304">
        <v>43.8</v>
      </c>
      <c r="D35" s="317"/>
      <c r="E35" s="301"/>
      <c r="F35" s="301"/>
    </row>
    <row r="36" spans="3:4" ht="9.75">
      <c r="C36" s="318"/>
      <c r="D36" s="318"/>
    </row>
    <row r="37" spans="3:4" ht="9.75">
      <c r="C37" s="318"/>
      <c r="D37" s="318"/>
    </row>
    <row r="38" spans="2:6" ht="9.75">
      <c r="B38" s="294" t="s">
        <v>125</v>
      </c>
      <c r="C38" s="317"/>
      <c r="D38" s="304">
        <v>375</v>
      </c>
      <c r="E38" s="301"/>
      <c r="F38" s="301"/>
    </row>
    <row r="39" spans="2:6" ht="9.75">
      <c r="B39" s="294" t="s">
        <v>126</v>
      </c>
      <c r="C39" s="317"/>
      <c r="D39" s="304">
        <v>829</v>
      </c>
      <c r="E39" s="301"/>
      <c r="F39" s="301"/>
    </row>
    <row r="40" spans="2:6" ht="9.75">
      <c r="B40" s="294" t="s">
        <v>129</v>
      </c>
      <c r="C40" s="317"/>
      <c r="D40" s="304">
        <v>299</v>
      </c>
      <c r="E40" s="301"/>
      <c r="F40" s="301"/>
    </row>
    <row r="41" spans="2:6" ht="9.75">
      <c r="B41" s="294" t="s">
        <v>153</v>
      </c>
      <c r="C41" s="317"/>
      <c r="D41" s="304">
        <v>534</v>
      </c>
      <c r="E41" s="301"/>
      <c r="F41" s="301"/>
    </row>
    <row r="42" spans="2:6" ht="9.75">
      <c r="B42" s="294" t="s">
        <v>156</v>
      </c>
      <c r="C42" s="317"/>
      <c r="D42" s="304">
        <v>-66</v>
      </c>
      <c r="E42" s="301"/>
      <c r="F42" s="301"/>
    </row>
    <row r="44" spans="2:6" ht="9.75">
      <c r="B44" s="294" t="s">
        <v>133</v>
      </c>
      <c r="C44" s="301"/>
      <c r="D44" s="301"/>
      <c r="E44" s="304">
        <f>+E7-E45-E46-E48-E49-E47</f>
        <v>3.969999999999743</v>
      </c>
      <c r="F44" s="301"/>
    </row>
    <row r="45" spans="2:6" ht="9.75">
      <c r="B45" s="294" t="s">
        <v>125</v>
      </c>
      <c r="C45" s="301"/>
      <c r="D45" s="301"/>
      <c r="E45" s="304">
        <v>84.4</v>
      </c>
      <c r="F45" s="301"/>
    </row>
    <row r="46" spans="2:6" ht="9.75">
      <c r="B46" s="294" t="s">
        <v>155</v>
      </c>
      <c r="C46" s="301"/>
      <c r="D46" s="301"/>
      <c r="E46" s="304">
        <v>53.9</v>
      </c>
      <c r="F46" s="301"/>
    </row>
    <row r="47" spans="2:6" ht="9.75">
      <c r="B47" s="294" t="s">
        <v>127</v>
      </c>
      <c r="C47" s="301"/>
      <c r="D47" s="301"/>
      <c r="E47" s="304">
        <v>129.3</v>
      </c>
      <c r="F47" s="301"/>
    </row>
    <row r="48" spans="2:6" ht="9.75">
      <c r="B48" s="294" t="s">
        <v>131</v>
      </c>
      <c r="C48" s="301"/>
      <c r="D48" s="301"/>
      <c r="E48" s="304">
        <v>743.9</v>
      </c>
      <c r="F48" s="301"/>
    </row>
    <row r="49" spans="2:6" ht="9.75">
      <c r="B49" s="294" t="s">
        <v>154</v>
      </c>
      <c r="C49" s="301"/>
      <c r="D49" s="301"/>
      <c r="E49" s="304">
        <v>375.4</v>
      </c>
      <c r="F49" s="301"/>
    </row>
    <row r="52" spans="2:6" ht="9.75">
      <c r="B52" s="294" t="s">
        <v>125</v>
      </c>
      <c r="C52" s="301"/>
      <c r="D52" s="301"/>
      <c r="E52" s="301"/>
      <c r="F52" s="304">
        <v>245</v>
      </c>
    </row>
    <row r="53" spans="2:6" ht="9.75">
      <c r="B53" s="294" t="s">
        <v>127</v>
      </c>
      <c r="C53" s="301"/>
      <c r="D53" s="301"/>
      <c r="E53" s="301"/>
      <c r="F53" s="304">
        <v>198</v>
      </c>
    </row>
    <row r="54" spans="2:6" ht="9.75">
      <c r="B54" s="294" t="s">
        <v>128</v>
      </c>
      <c r="C54" s="301"/>
      <c r="D54" s="301"/>
      <c r="E54" s="301"/>
      <c r="F54" s="304">
        <v>374</v>
      </c>
    </row>
    <row r="55" spans="2:6" ht="9.75">
      <c r="B55" s="294" t="s">
        <v>131</v>
      </c>
      <c r="C55" s="301"/>
      <c r="D55" s="301"/>
      <c r="E55" s="301"/>
      <c r="F55" s="304">
        <v>220</v>
      </c>
    </row>
    <row r="56" spans="2:6" ht="9.75">
      <c r="B56" s="294" t="s">
        <v>134</v>
      </c>
      <c r="C56" s="301"/>
      <c r="D56" s="301"/>
      <c r="E56" s="301"/>
      <c r="F56" s="304">
        <v>155</v>
      </c>
    </row>
    <row r="57" spans="2:6" ht="9.75">
      <c r="B57" s="294" t="s">
        <v>133</v>
      </c>
      <c r="C57" s="301"/>
      <c r="D57" s="301"/>
      <c r="E57" s="301"/>
      <c r="F57" s="304">
        <v>5</v>
      </c>
    </row>
    <row r="60" spans="2:6" ht="26.25">
      <c r="B60" s="310" t="s">
        <v>152</v>
      </c>
      <c r="C60" s="311" t="s">
        <v>67</v>
      </c>
      <c r="D60" s="311" t="s">
        <v>121</v>
      </c>
      <c r="E60" s="311" t="s">
        <v>68</v>
      </c>
      <c r="F60" s="311" t="s">
        <v>123</v>
      </c>
    </row>
    <row r="61" spans="2:6" ht="9.75">
      <c r="B61" s="294" t="s">
        <v>125</v>
      </c>
      <c r="C61" s="314">
        <f>+C31/$C$7</f>
        <v>0.23643540509801295</v>
      </c>
      <c r="D61" s="301"/>
      <c r="E61" s="301"/>
      <c r="F61" s="301"/>
    </row>
    <row r="62" spans="2:6" ht="9.75">
      <c r="B62" s="294" t="s">
        <v>131</v>
      </c>
      <c r="C62" s="314">
        <f>+C32/$C$7</f>
        <v>0.18157489797283735</v>
      </c>
      <c r="D62" s="301"/>
      <c r="E62" s="301"/>
      <c r="F62" s="301"/>
    </row>
    <row r="63" spans="2:6" ht="9.75">
      <c r="B63" s="294" t="s">
        <v>132</v>
      </c>
      <c r="C63" s="314">
        <f>+C33/$C$7</f>
        <v>0.2068642536963939</v>
      </c>
      <c r="D63" s="301"/>
      <c r="E63" s="301"/>
      <c r="F63" s="301"/>
    </row>
    <row r="64" spans="2:6" ht="9.75">
      <c r="B64" s="294" t="s">
        <v>130</v>
      </c>
      <c r="C64" s="314">
        <f>+C34/$C$7</f>
        <v>0.34582190406101554</v>
      </c>
      <c r="D64" s="301"/>
      <c r="E64" s="301"/>
      <c r="F64" s="301"/>
    </row>
    <row r="65" spans="2:6" ht="9.75">
      <c r="B65" s="294" t="s">
        <v>133</v>
      </c>
      <c r="C65" s="314">
        <f>+C35/$C$7</f>
        <v>0.029303539171740146</v>
      </c>
      <c r="D65" s="301"/>
      <c r="E65" s="301"/>
      <c r="F65" s="301"/>
    </row>
    <row r="68" spans="2:6" ht="9.75">
      <c r="B68" s="294" t="s">
        <v>125</v>
      </c>
      <c r="C68" s="301"/>
      <c r="D68" s="314">
        <f>+D38/$D$7</f>
        <v>0.1902587519025875</v>
      </c>
      <c r="E68" s="301"/>
      <c r="F68" s="301"/>
    </row>
    <row r="69" spans="2:6" ht="9.75">
      <c r="B69" s="294" t="s">
        <v>126</v>
      </c>
      <c r="C69" s="301"/>
      <c r="D69" s="314">
        <f>+D39/$D$7</f>
        <v>0.42059868087265345</v>
      </c>
      <c r="E69" s="301"/>
      <c r="F69" s="301"/>
    </row>
    <row r="70" spans="2:6" ht="9.75">
      <c r="B70" s="294" t="s">
        <v>129</v>
      </c>
      <c r="C70" s="301"/>
      <c r="D70" s="314">
        <f>+D40/$D$7</f>
        <v>0.15169964485032977</v>
      </c>
      <c r="E70" s="301"/>
      <c r="F70" s="301"/>
    </row>
    <row r="71" spans="2:6" ht="9.75">
      <c r="B71" s="294" t="s">
        <v>153</v>
      </c>
      <c r="C71" s="301"/>
      <c r="D71" s="314">
        <f>+D41/$D$7</f>
        <v>0.2709284627092846</v>
      </c>
      <c r="E71" s="301"/>
      <c r="F71" s="301"/>
    </row>
    <row r="72" spans="2:6" ht="9.75">
      <c r="B72" s="294" t="s">
        <v>156</v>
      </c>
      <c r="C72" s="301"/>
      <c r="D72" s="314">
        <f>+D42/$D$7</f>
        <v>-0.0334855403348554</v>
      </c>
      <c r="E72" s="301"/>
      <c r="F72" s="301"/>
    </row>
    <row r="75" spans="2:6" ht="9.75">
      <c r="B75" s="294" t="s">
        <v>133</v>
      </c>
      <c r="C75" s="301"/>
      <c r="D75" s="301"/>
      <c r="E75" s="314">
        <f aca="true" t="shared" si="0" ref="E75:E80">+E44/$E$7</f>
        <v>0.0028543285857051655</v>
      </c>
      <c r="F75" s="301"/>
    </row>
    <row r="76" spans="2:6" ht="9.75">
      <c r="B76" s="294" t="s">
        <v>125</v>
      </c>
      <c r="C76" s="301"/>
      <c r="D76" s="301"/>
      <c r="E76" s="314">
        <f t="shared" si="0"/>
        <v>0.06068144398829511</v>
      </c>
      <c r="F76" s="301"/>
    </row>
    <row r="77" spans="2:6" ht="9.75">
      <c r="B77" s="294" t="s">
        <v>155</v>
      </c>
      <c r="C77" s="301"/>
      <c r="D77" s="301"/>
      <c r="E77" s="314">
        <f t="shared" si="0"/>
        <v>0.0387527231157477</v>
      </c>
      <c r="F77" s="301"/>
    </row>
    <row r="78" spans="2:6" ht="9.75">
      <c r="B78" s="294" t="s">
        <v>127</v>
      </c>
      <c r="C78" s="301"/>
      <c r="D78" s="301"/>
      <c r="E78" s="314">
        <f t="shared" si="0"/>
        <v>0.09296339701050423</v>
      </c>
      <c r="F78" s="301"/>
    </row>
    <row r="79" spans="2:6" ht="9.75">
      <c r="B79" s="294" t="s">
        <v>131</v>
      </c>
      <c r="C79" s="301"/>
      <c r="D79" s="301"/>
      <c r="E79" s="314">
        <f t="shared" si="0"/>
        <v>0.5348450969537053</v>
      </c>
      <c r="F79" s="301"/>
    </row>
    <row r="80" spans="2:6" ht="9.75">
      <c r="B80" s="294" t="s">
        <v>154</v>
      </c>
      <c r="C80" s="301"/>
      <c r="D80" s="301"/>
      <c r="E80" s="314">
        <f t="shared" si="0"/>
        <v>0.2699030103460424</v>
      </c>
      <c r="F80" s="301"/>
    </row>
    <row r="83" spans="2:6" ht="9.75">
      <c r="B83" s="294" t="s">
        <v>125</v>
      </c>
      <c r="C83" s="301"/>
      <c r="D83" s="301"/>
      <c r="E83" s="301"/>
      <c r="F83" s="314">
        <f aca="true" t="shared" si="1" ref="F83:F88">+F52/$F$7</f>
        <v>0.2046961473678582</v>
      </c>
    </row>
    <row r="84" spans="2:6" ht="9.75">
      <c r="B84" s="294" t="s">
        <v>127</v>
      </c>
      <c r="C84" s="301"/>
      <c r="D84" s="301"/>
      <c r="E84" s="301"/>
      <c r="F84" s="314">
        <f t="shared" si="1"/>
        <v>0.16542790685239153</v>
      </c>
    </row>
    <row r="85" spans="2:6" ht="9.75">
      <c r="B85" s="294" t="s">
        <v>128</v>
      </c>
      <c r="C85" s="301"/>
      <c r="D85" s="301"/>
      <c r="E85" s="301"/>
      <c r="F85" s="314">
        <f t="shared" si="1"/>
        <v>0.3124749351656284</v>
      </c>
    </row>
    <row r="86" spans="2:6" ht="9.75">
      <c r="B86" s="294" t="s">
        <v>131</v>
      </c>
      <c r="C86" s="301"/>
      <c r="D86" s="301"/>
      <c r="E86" s="301"/>
      <c r="F86" s="314">
        <f t="shared" si="1"/>
        <v>0.18380878539154613</v>
      </c>
    </row>
    <row r="87" spans="2:6" ht="9.75">
      <c r="B87" s="294" t="s">
        <v>134</v>
      </c>
      <c r="C87" s="301"/>
      <c r="D87" s="301"/>
      <c r="E87" s="301"/>
      <c r="F87" s="314">
        <f t="shared" si="1"/>
        <v>0.1295016442531348</v>
      </c>
    </row>
    <row r="88" spans="2:6" ht="9.75">
      <c r="B88" s="294" t="s">
        <v>133</v>
      </c>
      <c r="C88" s="301"/>
      <c r="D88" s="301"/>
      <c r="E88" s="301"/>
      <c r="F88" s="314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2024-03-28T14:00:22Z</dcterms:modified>
  <cp:category/>
  <cp:version/>
  <cp:contentType/>
  <cp:contentStatus/>
</cp:coreProperties>
</file>