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32" windowWidth="15192" windowHeight="8328" tabRatio="741" activeTab="0"/>
  </bookViews>
  <sheets>
    <sheet name="Conto economico" sheetId="1" r:id="rId1"/>
    <sheet name="Stato patrimoniale" sheetId="2" r:id="rId2"/>
    <sheet name="GAS" sheetId="3" r:id="rId3"/>
    <sheet name="E.E." sheetId="4" r:id="rId4"/>
    <sheet name="Ciclo Idrico" sheetId="5" r:id="rId5"/>
    <sheet name="Ambiente" sheetId="6" r:id="rId6"/>
    <sheet name="Altri Business" sheetId="7" r:id="rId7"/>
  </sheets>
  <definedNames/>
  <calcPr fullCalcOnLoad="1"/>
</workbook>
</file>

<file path=xl/sharedStrings.xml><?xml version="1.0" encoding="utf-8"?>
<sst xmlns="http://schemas.openxmlformats.org/spreadsheetml/2006/main" count="202" uniqueCount="114">
  <si>
    <t xml:space="preserve">Ricavi </t>
  </si>
  <si>
    <t>Variazione delle rimanenze di prodotti finiti e prodotti in corso di lavorazione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</si>
  <si>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</si>
  <si>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</si>
  <si>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</si>
  <si>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</si>
  <si>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</si>
  <si>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</si>
  <si>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</si>
  <si>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</si>
  <si>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</si>
  <si>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</si>
  <si>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</si>
  <si>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</si>
  <si>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</si>
  <si>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>Imposte del periodo</t>
  </si>
  <si>
    <t>Utile netto dell’esercizio</t>
  </si>
  <si>
    <t>Attribuibile:</t>
  </si>
  <si>
    <t>Azionisti della Controllante</t>
  </si>
  <si>
    <t>Azionisti di minoranza</t>
  </si>
  <si>
    <t xml:space="preserve">Utile per azione </t>
  </si>
  <si>
    <t xml:space="preserve">di base </t>
  </si>
  <si>
    <t xml:space="preserve">diluito </t>
  </si>
  <si>
    <t>Attività</t>
  </si>
  <si>
    <t>Attività non correnti</t>
  </si>
  <si>
    <t xml:space="preserve">Immobilizzazioni materiali </t>
  </si>
  <si>
    <t>Attività Immateriali </t>
  </si>
  <si>
    <t>Avviamento e differenza di consolidamento</t>
  </si>
  <si>
    <t xml:space="preserve">Attività finanziarie </t>
  </si>
  <si>
    <t>Attività fiscali differite</t>
  </si>
  <si>
    <t>Strumenti finanziari – derivati</t>
  </si>
  <si>
    <t>Attività correnti</t>
  </si>
  <si>
    <t>Rimanenze</t>
  </si>
  <si>
    <t>Altre attività correnti</t>
  </si>
  <si>
    <t>Disponibilità liquide e mezzi equivalenti</t>
  </si>
  <si>
    <t>Totale attività</t>
  </si>
  <si>
    <t>Capitale sociale e riserve</t>
  </si>
  <si>
    <t xml:space="preserve">Capitale sociale </t>
  </si>
  <si>
    <t xml:space="preserve">Riserve </t>
  </si>
  <si>
    <t>Utile (perdita) del periodo</t>
  </si>
  <si>
    <t>Patrimonio netto del Gruppo</t>
  </si>
  <si>
    <t>Interessenze di minoranza</t>
  </si>
  <si>
    <t>Totale patrimonio netto</t>
  </si>
  <si>
    <t>Passività non correnti</t>
  </si>
  <si>
    <t xml:space="preserve">Trattamento fine rapporto ed altri benefici </t>
  </si>
  <si>
    <t>Fondi per rischi ed oneri</t>
  </si>
  <si>
    <t>Passività fiscali differite</t>
  </si>
  <si>
    <t>Passività correnti</t>
  </si>
  <si>
    <t>Debiti commerciali</t>
  </si>
  <si>
    <t>Altre passività correnti</t>
  </si>
  <si>
    <t>Totale passività</t>
  </si>
  <si>
    <t>Totale patrimonio netto e passività</t>
  </si>
  <si>
    <t>Dati quantitativi</t>
  </si>
  <si>
    <t>Var. Ass.</t>
  </si>
  <si>
    <t>Var. %</t>
  </si>
  <si>
    <t>Numero clienti (unità in migliaia)</t>
  </si>
  <si>
    <t>Volumi distribuiti (milioni di mcubi)</t>
  </si>
  <si>
    <t>Inc%</t>
  </si>
  <si>
    <t>Ricavi</t>
  </si>
  <si>
    <t>Costi operativi</t>
  </si>
  <si>
    <t>Margine operativo lordo</t>
  </si>
  <si>
    <t>(mln/€)</t>
  </si>
  <si>
    <t>Margine operativo lordo area</t>
  </si>
  <si>
    <t>Margine operativo lordo gruppo</t>
  </si>
  <si>
    <t>Peso percentuale</t>
  </si>
  <si>
    <t>Numero utenti (unità in migliaia)</t>
  </si>
  <si>
    <t>Acquedotto</t>
  </si>
  <si>
    <t>Fognatura</t>
  </si>
  <si>
    <t>Depurazione</t>
  </si>
  <si>
    <t>Rifiuti urbani</t>
  </si>
  <si>
    <t>Rifiuti da mercato</t>
  </si>
  <si>
    <t>Rifiuti speciali da sottoprodotti impianti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</si>
  <si>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</si>
  <si>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</si>
  <si>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</si>
  <si>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</si>
  <si>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</si>
  <si>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</si>
  <si>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</si>
  <si>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</si>
  <si>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</si>
  <si>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Punti luce (migliaia)</t>
  </si>
  <si>
    <t>Comuni serviti</t>
  </si>
  <si>
    <t xml:space="preserve">Conto economico consolidato                                                          </t>
  </si>
  <si>
    <t>Strumenti finanziari – Derivati</t>
  </si>
  <si>
    <t>Volumi venduti (Gwh)</t>
  </si>
  <si>
    <t>Volumi distribuiti (Gwh)</t>
  </si>
  <si>
    <t>Volumi venduti (milioni di mcubi):</t>
  </si>
  <si>
    <t>- di cui volumi Trading</t>
  </si>
  <si>
    <t>Partecipazioni e titoli</t>
  </si>
  <si>
    <t>Volumi distribuiti calore (Gwht)</t>
  </si>
  <si>
    <t>Volumi venduti (milioni di mcubi)</t>
  </si>
  <si>
    <t>di cui non ricorrenti</t>
  </si>
  <si>
    <t>Attività per imposte correnti</t>
  </si>
  <si>
    <t>Passività per imposte correnti</t>
  </si>
  <si>
    <t>Altri ricavi non operativi</t>
  </si>
  <si>
    <t>milioni di €</t>
  </si>
  <si>
    <r>
      <t xml:space="preserve">Conto economico </t>
    </r>
    <r>
      <rPr>
        <i/>
        <sz val="10"/>
        <color indexed="9"/>
        <rFont val="Arial"/>
        <family val="2"/>
      </rPr>
      <t>(mln/€)</t>
    </r>
  </si>
  <si>
    <r>
      <t xml:space="preserve">Dati Quantitativi </t>
    </r>
    <r>
      <rPr>
        <i/>
        <sz val="10"/>
        <color indexed="9"/>
        <rFont val="Arial"/>
        <family val="2"/>
      </rPr>
      <t>(migliaia di tonnellate)</t>
    </r>
  </si>
  <si>
    <t xml:space="preserve">Stato patrimoniale                                                                   milioni di € </t>
  </si>
  <si>
    <t>Passività</t>
  </si>
  <si>
    <t>Patrimonio netto</t>
  </si>
  <si>
    <t>Attività destinate alla vendita</t>
  </si>
  <si>
    <t>Passività associabili ad attività destinate alla vendita</t>
  </si>
  <si>
    <t>Diritti d'uso</t>
  </si>
  <si>
    <t>Passività finanziarie per leasing non correnti</t>
  </si>
  <si>
    <t>Passività finanziarie per leasing correnti</t>
  </si>
  <si>
    <t>Passività finanziarie correnti</t>
  </si>
  <si>
    <t>Passività finanziarie non correnti</t>
  </si>
  <si>
    <t xml:space="preserve"> </t>
  </si>
  <si>
    <t xml:space="preserve">  </t>
  </si>
  <si>
    <t>Crediti commerciali</t>
  </si>
  <si>
    <t>Attività finanziarie correnti</t>
  </si>
  <si>
    <t>Strumenti derivati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</si>
</sst>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dd\-mmm\-yyyy"/>
    <numFmt numFmtId="179" formatCode="0.0"/>
    <numFmt numFmtId="180" formatCode="#,##0;\(#,##0.0\)"/>
    <numFmt numFmtId="181" formatCode="#,##0.0;\(#,##0.00\)"/>
    <numFmt numFmtId="182" formatCode="0.0%"/>
    <numFmt numFmtId="183" formatCode="#,##0.0"/>
    <numFmt numFmtId="184" formatCode="\+#,##0.0;\-#,##0.0"/>
    <numFmt numFmtId="185" formatCode="\+0.0%;\-0.0%"/>
    <numFmt numFmtId="186" formatCode="#,##0.0;\-#,##0.0"/>
    <numFmt numFmtId="187" formatCode="\+0.0%"/>
    <numFmt numFmtId="188" formatCode="\+0.0%;\(0.0%\)"/>
    <numFmt numFmtId="189" formatCode="_-* #,##0.0_-;\-* #,##0.0_-;_-* &quot;-&quot;??_-;_-@_-"/>
    <numFmt numFmtId="190" formatCode="\+#,##0.0;\(#,##0.0\)"/>
    <numFmt numFmtId="191" formatCode="0.0%;\(0.0%\)"/>
    <numFmt numFmtId="192" formatCode="#,##0.0;\(#,##0.0\)"/>
    <numFmt numFmtId="193" formatCode="\(#,##0.0\);\+#,##0.0"/>
    <numFmt numFmtId="194" formatCode="\+#,##0;\(#,##0\)"/>
    <numFmt numFmtId="195" formatCode="#,##0.000;\(#,##0.000\)"/>
    <numFmt numFmtId="196" formatCode="[$-809]dd\ mmmm\ yyyy"/>
    <numFmt numFmtId="197" formatCode="#,##0.0;\(#,##0.0\);\-"/>
    <numFmt numFmtId="198" formatCode="#,##0.0_ ;\-#,##0.0\ "/>
    <numFmt numFmtId="199" formatCode="&quot;Sì&quot;;&quot;Sì&quot;;&quot;No&quot;"/>
    <numFmt numFmtId="200" formatCode="&quot;Vero&quot;;&quot;Vero&quot;;&quot;Falso&quot;"/>
    <numFmt numFmtId="201" formatCode="&quot;Attivo&quot;;&quot;Attivo&quot;;&quot;Inattivo&quot;"/>
    <numFmt numFmtId="202" formatCode="[$€-2]\ #.##000_);[Red]\([$€-2]\ #.##000\)"/>
    <numFmt numFmtId="203" formatCode="[$-410]dddd\ d\ mmmm\ yyyy"/>
    <numFmt numFmtId="204" formatCode="[$-410]d\-mmm\-yy;@"/>
    <numFmt numFmtId="205" formatCode="[$-410]dd\-mmm\-yy;@"/>
  </numFmts>
  <fonts count="83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 Narrow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name val="Arial Narrow"/>
      <family val="2"/>
    </font>
    <font>
      <i/>
      <sz val="10"/>
      <color indexed="9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333333"/>
      <name val="Arial"/>
      <family val="2"/>
    </font>
    <font>
      <b/>
      <sz val="10"/>
      <color theme="0"/>
      <name val="Arial Narrow"/>
      <family val="2"/>
    </font>
  </fonts>
  <fills count="6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rgb="FF054977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99CC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>
        <color indexed="16"/>
      </top>
      <bottom style="thin">
        <color indexed="16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30" borderId="0" applyNumberFormat="0" applyBorder="0" applyAlignment="0" applyProtection="0"/>
    <xf numFmtId="0" fontId="16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22" fillId="33" borderId="0" applyNumberFormat="0" applyBorder="0" applyAlignment="0" applyProtection="0"/>
    <xf numFmtId="0" fontId="64" fillId="34" borderId="1" applyNumberFormat="0" applyAlignment="0" applyProtection="0"/>
    <xf numFmtId="0" fontId="25" fillId="5" borderId="2" applyNumberFormat="0" applyAlignment="0" applyProtection="0"/>
    <xf numFmtId="0" fontId="65" fillId="0" borderId="3" applyNumberFormat="0" applyFill="0" applyAlignment="0" applyProtection="0"/>
    <xf numFmtId="0" fontId="66" fillId="35" borderId="4" applyNumberFormat="0" applyAlignment="0" applyProtection="0"/>
    <xf numFmtId="0" fontId="17" fillId="3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43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67" fillId="44" borderId="1" applyNumberFormat="0" applyAlignment="0" applyProtection="0"/>
    <xf numFmtId="0" fontId="3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5" borderId="0" applyNumberFormat="0" applyBorder="0" applyAlignment="0" applyProtection="0"/>
    <xf numFmtId="0" fontId="68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9" fillId="34" borderId="11" applyNumberFormat="0" applyAlignment="0" applyProtection="0"/>
    <xf numFmtId="9" fontId="0" fillId="0" borderId="0" applyFont="0" applyFill="0" applyBorder="0" applyAlignment="0" applyProtection="0"/>
    <xf numFmtId="4" fontId="9" fillId="45" borderId="12" applyNumberFormat="0" applyProtection="0">
      <alignment vertical="center"/>
    </xf>
    <xf numFmtId="4" fontId="32" fillId="45" borderId="12" applyNumberFormat="0" applyProtection="0">
      <alignment vertical="center"/>
    </xf>
    <xf numFmtId="4" fontId="33" fillId="48" borderId="13">
      <alignment vertical="center"/>
      <protection/>
    </xf>
    <xf numFmtId="4" fontId="34" fillId="48" borderId="13">
      <alignment vertical="center"/>
      <protection/>
    </xf>
    <xf numFmtId="4" fontId="33" fillId="49" borderId="13">
      <alignment vertical="center"/>
      <protection/>
    </xf>
    <xf numFmtId="4" fontId="34" fillId="49" borderId="13">
      <alignment vertical="center"/>
      <protection/>
    </xf>
    <xf numFmtId="4" fontId="9" fillId="45" borderId="12" applyNumberFormat="0" applyProtection="0">
      <alignment horizontal="left" vertical="center" indent="1"/>
    </xf>
    <xf numFmtId="4" fontId="9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9" fillId="6" borderId="12" applyNumberFormat="0" applyProtection="0">
      <alignment horizontal="right" vertical="center"/>
    </xf>
    <xf numFmtId="4" fontId="9" fillId="3" borderId="12" applyNumberFormat="0" applyProtection="0">
      <alignment horizontal="right" vertical="center"/>
    </xf>
    <xf numFmtId="4" fontId="9" fillId="30" borderId="12" applyNumberFormat="0" applyProtection="0">
      <alignment horizontal="right" vertical="center"/>
    </xf>
    <xf numFmtId="4" fontId="9" fillId="32" borderId="12" applyNumberFormat="0" applyProtection="0">
      <alignment horizontal="right" vertical="center"/>
    </xf>
    <xf numFmtId="4" fontId="9" fillId="51" borderId="12" applyNumberFormat="0" applyProtection="0">
      <alignment horizontal="right" vertical="center"/>
    </xf>
    <xf numFmtId="4" fontId="9" fillId="52" borderId="12" applyNumberFormat="0" applyProtection="0">
      <alignment horizontal="right" vertical="center"/>
    </xf>
    <xf numFmtId="4" fontId="9" fillId="14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50" borderId="12" applyNumberFormat="0" applyProtection="0">
      <alignment horizontal="right" vertical="center"/>
    </xf>
    <xf numFmtId="4" fontId="8" fillId="53" borderId="12" applyNumberFormat="0" applyProtection="0">
      <alignment horizontal="left" vertical="center" indent="1"/>
    </xf>
    <xf numFmtId="4" fontId="9" fillId="5" borderId="14" applyNumberFormat="0" applyProtection="0">
      <alignment horizontal="left" vertical="center" indent="1"/>
    </xf>
    <xf numFmtId="4" fontId="35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6" fillId="54" borderId="0">
      <alignment horizontal="left" vertical="center" indent="1"/>
      <protection/>
    </xf>
    <xf numFmtId="4" fontId="9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7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9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9" fillId="4" borderId="12" applyNumberFormat="0" applyProtection="0">
      <alignment vertical="center"/>
    </xf>
    <xf numFmtId="4" fontId="32" fillId="4" borderId="12" applyNumberFormat="0" applyProtection="0">
      <alignment vertical="center"/>
    </xf>
    <xf numFmtId="4" fontId="38" fillId="48" borderId="19">
      <alignment vertical="center"/>
      <protection/>
    </xf>
    <xf numFmtId="4" fontId="39" fillId="48" borderId="19">
      <alignment vertical="center"/>
      <protection/>
    </xf>
    <xf numFmtId="4" fontId="38" fillId="49" borderId="19">
      <alignment vertical="center"/>
      <protection/>
    </xf>
    <xf numFmtId="4" fontId="39" fillId="49" borderId="19">
      <alignment vertical="center"/>
      <protection/>
    </xf>
    <xf numFmtId="4" fontId="9" fillId="4" borderId="12" applyNumberFormat="0" applyProtection="0">
      <alignment horizontal="left" vertical="center" indent="1"/>
    </xf>
    <xf numFmtId="4" fontId="9" fillId="4" borderId="12" applyNumberFormat="0" applyProtection="0">
      <alignment horizontal="left" vertical="center" indent="1"/>
    </xf>
    <xf numFmtId="4" fontId="9" fillId="5" borderId="12" applyNumberFormat="0" applyProtection="0">
      <alignment horizontal="right" vertical="center"/>
    </xf>
    <xf numFmtId="4" fontId="32" fillId="5" borderId="12" applyNumberFormat="0" applyProtection="0">
      <alignment horizontal="right" vertical="center"/>
    </xf>
    <xf numFmtId="4" fontId="40" fillId="48" borderId="19">
      <alignment vertical="center"/>
      <protection/>
    </xf>
    <xf numFmtId="4" fontId="41" fillId="48" borderId="19">
      <alignment vertical="center"/>
      <protection/>
    </xf>
    <xf numFmtId="4" fontId="40" fillId="49" borderId="19">
      <alignment vertical="center"/>
      <protection/>
    </xf>
    <xf numFmtId="4" fontId="41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5" fillId="54" borderId="20">
      <alignment horizontal="right" vertical="center"/>
      <protection/>
    </xf>
    <xf numFmtId="4" fontId="35" fillId="54" borderId="20">
      <alignment horizontal="left" vertical="center" indent="1"/>
      <protection/>
    </xf>
    <xf numFmtId="4" fontId="35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5" fillId="57" borderId="20">
      <alignment vertical="center"/>
      <protection/>
    </xf>
    <xf numFmtId="4" fontId="42" fillId="57" borderId="20">
      <alignment vertical="center"/>
      <protection/>
    </xf>
    <xf numFmtId="4" fontId="33" fillId="48" borderId="21">
      <alignment vertical="center"/>
      <protection/>
    </xf>
    <xf numFmtId="4" fontId="34" fillId="48" borderId="21">
      <alignment vertical="center"/>
      <protection/>
    </xf>
    <xf numFmtId="4" fontId="33" fillId="49" borderId="19">
      <alignment vertical="center"/>
      <protection/>
    </xf>
    <xf numFmtId="4" fontId="34" fillId="49" borderId="19">
      <alignment vertical="center"/>
      <protection/>
    </xf>
    <xf numFmtId="4" fontId="35" fillId="4" borderId="20">
      <alignment horizontal="left" vertical="center" indent="1"/>
      <protection/>
    </xf>
    <xf numFmtId="0" fontId="43" fillId="0" borderId="0">
      <alignment/>
      <protection/>
    </xf>
    <xf numFmtId="4" fontId="44" fillId="5" borderId="12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2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76" fillId="0" borderId="26" applyNumberFormat="0" applyFill="0" applyAlignment="0" applyProtection="0"/>
    <xf numFmtId="0" fontId="77" fillId="58" borderId="0" applyNumberFormat="0" applyBorder="0" applyAlignment="0" applyProtection="0"/>
    <xf numFmtId="0" fontId="78" fillId="5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37" fontId="4" fillId="54" borderId="27" xfId="84" applyFont="1" applyFill="1" applyBorder="1" applyAlignment="1" applyProtection="1">
      <alignment horizontal="left" vertical="center" wrapText="1"/>
      <protection hidden="1"/>
    </xf>
    <xf numFmtId="37" fontId="3" fillId="54" borderId="27" xfId="84" applyFont="1" applyFill="1" applyBorder="1" applyAlignment="1">
      <alignment vertical="center"/>
      <protection/>
    </xf>
    <xf numFmtId="37" fontId="7" fillId="15" borderId="28" xfId="84" applyFont="1" applyFill="1" applyBorder="1" applyAlignment="1" applyProtection="1">
      <alignment vertical="center"/>
      <protection hidden="1"/>
    </xf>
    <xf numFmtId="37" fontId="2" fillId="15" borderId="27" xfId="84" applyFont="1" applyFill="1" applyBorder="1" applyAlignment="1" applyProtection="1">
      <alignment vertical="center" wrapText="1"/>
      <protection hidden="1"/>
    </xf>
    <xf numFmtId="37" fontId="2" fillId="60" borderId="27" xfId="84" applyFont="1" applyFill="1" applyBorder="1" applyAlignment="1" applyProtection="1">
      <alignment horizontal="right" vertical="center"/>
      <protection hidden="1"/>
    </xf>
    <xf numFmtId="37" fontId="2" fillId="60" borderId="27" xfId="84" applyFont="1" applyFill="1" applyBorder="1" applyAlignment="1" applyProtection="1">
      <alignment vertical="center" wrapText="1"/>
      <protection hidden="1"/>
    </xf>
    <xf numFmtId="37" fontId="7" fillId="60" borderId="27" xfId="84" applyFont="1" applyFill="1" applyBorder="1" applyAlignment="1" applyProtection="1">
      <alignment horizontal="right" vertical="center" wrapText="1"/>
      <protection hidden="1"/>
    </xf>
    <xf numFmtId="37" fontId="4" fillId="54" borderId="27" xfId="84" applyFont="1" applyFill="1" applyBorder="1" applyAlignment="1" applyProtection="1">
      <alignment horizontal="center" vertical="center"/>
      <protection hidden="1"/>
    </xf>
    <xf numFmtId="0" fontId="0" fillId="61" borderId="0" xfId="0" applyFill="1" applyAlignment="1">
      <alignment/>
    </xf>
    <xf numFmtId="0" fontId="8" fillId="61" borderId="29" xfId="0" applyFont="1" applyFill="1" applyBorder="1" applyAlignment="1">
      <alignment horizontal="left" wrapText="1"/>
    </xf>
    <xf numFmtId="186" fontId="8" fillId="61" borderId="0" xfId="0" applyNumberFormat="1" applyFont="1" applyFill="1" applyBorder="1" applyAlignment="1">
      <alignment wrapText="1"/>
    </xf>
    <xf numFmtId="191" fontId="13" fillId="61" borderId="0" xfId="0" applyNumberFormat="1" applyFont="1" applyFill="1" applyBorder="1" applyAlignment="1">
      <alignment wrapText="1"/>
    </xf>
    <xf numFmtId="190" fontId="8" fillId="61" borderId="0" xfId="0" applyNumberFormat="1" applyFont="1" applyFill="1" applyBorder="1" applyAlignment="1">
      <alignment wrapText="1"/>
    </xf>
    <xf numFmtId="188" fontId="8" fillId="61" borderId="30" xfId="88" applyNumberFormat="1" applyFont="1" applyFill="1" applyBorder="1" applyAlignment="1">
      <alignment wrapText="1"/>
    </xf>
    <xf numFmtId="0" fontId="9" fillId="61" borderId="29" xfId="0" applyFont="1" applyFill="1" applyBorder="1" applyAlignment="1">
      <alignment horizontal="left" wrapText="1"/>
    </xf>
    <xf numFmtId="180" fontId="9" fillId="61" borderId="0" xfId="0" applyNumberFormat="1" applyFont="1" applyFill="1" applyBorder="1" applyAlignment="1">
      <alignment wrapText="1"/>
    </xf>
    <xf numFmtId="193" fontId="9" fillId="61" borderId="0" xfId="0" applyNumberFormat="1" applyFont="1" applyFill="1" applyBorder="1" applyAlignment="1">
      <alignment wrapText="1"/>
    </xf>
    <xf numFmtId="188" fontId="9" fillId="61" borderId="30" xfId="88" applyNumberFormat="1" applyFont="1" applyFill="1" applyBorder="1" applyAlignment="1">
      <alignment wrapText="1"/>
    </xf>
    <xf numFmtId="181" fontId="9" fillId="61" borderId="0" xfId="0" applyNumberFormat="1" applyFont="1" applyFill="1" applyBorder="1" applyAlignment="1">
      <alignment wrapText="1"/>
    </xf>
    <xf numFmtId="190" fontId="9" fillId="61" borderId="0" xfId="0" applyNumberFormat="1" applyFont="1" applyFill="1" applyBorder="1" applyAlignment="1">
      <alignment wrapText="1"/>
    </xf>
    <xf numFmtId="0" fontId="11" fillId="61" borderId="0" xfId="0" applyFont="1" applyFill="1" applyAlignment="1">
      <alignment/>
    </xf>
    <xf numFmtId="0" fontId="8" fillId="61" borderId="31" xfId="0" applyFont="1" applyFill="1" applyBorder="1" applyAlignment="1">
      <alignment horizontal="left" wrapText="1"/>
    </xf>
    <xf numFmtId="179" fontId="8" fillId="61" borderId="27" xfId="0" applyNumberFormat="1" applyFont="1" applyFill="1" applyBorder="1" applyAlignment="1">
      <alignment wrapText="1"/>
    </xf>
    <xf numFmtId="191" fontId="14" fillId="61" borderId="27" xfId="0" applyNumberFormat="1" applyFont="1" applyFill="1" applyBorder="1" applyAlignment="1">
      <alignment wrapText="1"/>
    </xf>
    <xf numFmtId="190" fontId="8" fillId="61" borderId="27" xfId="0" applyNumberFormat="1" applyFont="1" applyFill="1" applyBorder="1" applyAlignment="1">
      <alignment wrapText="1"/>
    </xf>
    <xf numFmtId="188" fontId="8" fillId="61" borderId="32" xfId="88" applyNumberFormat="1" applyFont="1" applyFill="1" applyBorder="1" applyAlignment="1">
      <alignment wrapText="1"/>
    </xf>
    <xf numFmtId="0" fontId="9" fillId="61" borderId="0" xfId="0" applyFont="1" applyFill="1" applyBorder="1" applyAlignment="1">
      <alignment wrapText="1"/>
    </xf>
    <xf numFmtId="184" fontId="9" fillId="61" borderId="0" xfId="0" applyNumberFormat="1" applyFont="1" applyFill="1" applyBorder="1" applyAlignment="1">
      <alignment wrapText="1"/>
    </xf>
    <xf numFmtId="185" fontId="9" fillId="61" borderId="30" xfId="0" applyNumberFormat="1" applyFont="1" applyFill="1" applyBorder="1" applyAlignment="1">
      <alignment wrapText="1"/>
    </xf>
    <xf numFmtId="179" fontId="9" fillId="61" borderId="0" xfId="0" applyNumberFormat="1" applyFont="1" applyFill="1" applyBorder="1" applyAlignment="1">
      <alignment wrapText="1"/>
    </xf>
    <xf numFmtId="190" fontId="9" fillId="61" borderId="0" xfId="0" applyNumberFormat="1" applyFont="1" applyFill="1" applyBorder="1" applyAlignment="1">
      <alignment wrapText="1"/>
    </xf>
    <xf numFmtId="188" fontId="9" fillId="61" borderId="30" xfId="88" applyNumberFormat="1" applyFont="1" applyFill="1" applyBorder="1" applyAlignment="1">
      <alignment wrapText="1"/>
    </xf>
    <xf numFmtId="0" fontId="9" fillId="61" borderId="33" xfId="0" applyFont="1" applyFill="1" applyBorder="1" applyAlignment="1">
      <alignment horizontal="left" wrapText="1"/>
    </xf>
    <xf numFmtId="0" fontId="9" fillId="61" borderId="34" xfId="0" applyFont="1" applyFill="1" applyBorder="1" applyAlignment="1">
      <alignment wrapText="1"/>
    </xf>
    <xf numFmtId="194" fontId="9" fillId="61" borderId="34" xfId="0" applyNumberFormat="1" applyFont="1" applyFill="1" applyBorder="1" applyAlignment="1">
      <alignment wrapText="1"/>
    </xf>
    <xf numFmtId="188" fontId="9" fillId="61" borderId="35" xfId="88" applyNumberFormat="1" applyFont="1" applyFill="1" applyBorder="1" applyAlignment="1">
      <alignment wrapText="1"/>
    </xf>
    <xf numFmtId="179" fontId="11" fillId="61" borderId="0" xfId="0" applyNumberFormat="1" applyFont="1" applyFill="1" applyAlignment="1">
      <alignment/>
    </xf>
    <xf numFmtId="179" fontId="0" fillId="61" borderId="0" xfId="0" applyNumberFormat="1" applyFill="1" applyAlignment="1">
      <alignment/>
    </xf>
    <xf numFmtId="182" fontId="9" fillId="61" borderId="34" xfId="0" applyNumberFormat="1" applyFont="1" applyFill="1" applyBorder="1" applyAlignment="1">
      <alignment wrapText="1"/>
    </xf>
    <xf numFmtId="49" fontId="9" fillId="61" borderId="34" xfId="0" applyNumberFormat="1" applyFont="1" applyFill="1" applyBorder="1" applyAlignment="1">
      <alignment horizontal="right" wrapText="1"/>
    </xf>
    <xf numFmtId="0" fontId="0" fillId="61" borderId="35" xfId="0" applyFill="1" applyBorder="1" applyAlignment="1">
      <alignment/>
    </xf>
    <xf numFmtId="0" fontId="0" fillId="61" borderId="0" xfId="0" applyFill="1" applyAlignment="1">
      <alignment horizontal="left"/>
    </xf>
    <xf numFmtId="0" fontId="79" fillId="62" borderId="31" xfId="0" applyFont="1" applyFill="1" applyBorder="1" applyAlignment="1">
      <alignment horizontal="left" vertical="center" wrapText="1"/>
    </xf>
    <xf numFmtId="15" fontId="80" fillId="62" borderId="27" xfId="0" applyNumberFormat="1" applyFont="1" applyFill="1" applyBorder="1" applyAlignment="1">
      <alignment horizontal="center" vertical="center" wrapText="1"/>
    </xf>
    <xf numFmtId="0" fontId="80" fillId="62" borderId="27" xfId="0" applyFont="1" applyFill="1" applyBorder="1" applyAlignment="1">
      <alignment horizontal="center" vertical="center" wrapText="1"/>
    </xf>
    <xf numFmtId="0" fontId="79" fillId="62" borderId="27" xfId="0" applyFont="1" applyFill="1" applyBorder="1" applyAlignment="1">
      <alignment horizontal="center" vertical="center" wrapText="1"/>
    </xf>
    <xf numFmtId="15" fontId="79" fillId="62" borderId="32" xfId="0" applyNumberFormat="1" applyFont="1" applyFill="1" applyBorder="1" applyAlignment="1">
      <alignment horizontal="center" vertical="center" wrapText="1"/>
    </xf>
    <xf numFmtId="0" fontId="79" fillId="62" borderId="32" xfId="0" applyFont="1" applyFill="1" applyBorder="1" applyAlignment="1">
      <alignment horizontal="center" vertical="center" wrapText="1"/>
    </xf>
    <xf numFmtId="0" fontId="80" fillId="62" borderId="31" xfId="0" applyFont="1" applyFill="1" applyBorder="1" applyAlignment="1">
      <alignment horizontal="left" vertical="center" wrapText="1"/>
    </xf>
    <xf numFmtId="181" fontId="8" fillId="61" borderId="27" xfId="0" applyNumberFormat="1" applyFont="1" applyFill="1" applyBorder="1" applyAlignment="1">
      <alignment wrapText="1"/>
    </xf>
    <xf numFmtId="189" fontId="9" fillId="61" borderId="0" xfId="80" applyNumberFormat="1" applyFont="1" applyFill="1" applyBorder="1" applyAlignment="1">
      <alignment wrapText="1"/>
    </xf>
    <xf numFmtId="182" fontId="13" fillId="61" borderId="0" xfId="0" applyNumberFormat="1" applyFont="1" applyFill="1" applyBorder="1" applyAlignment="1">
      <alignment wrapText="1"/>
    </xf>
    <xf numFmtId="183" fontId="8" fillId="61" borderId="27" xfId="0" applyNumberFormat="1" applyFont="1" applyFill="1" applyBorder="1" applyAlignment="1">
      <alignment wrapText="1"/>
    </xf>
    <xf numFmtId="182" fontId="14" fillId="61" borderId="27" xfId="0" applyNumberFormat="1" applyFont="1" applyFill="1" applyBorder="1" applyAlignment="1">
      <alignment wrapText="1"/>
    </xf>
    <xf numFmtId="188" fontId="8" fillId="61" borderId="32" xfId="0" applyNumberFormat="1" applyFont="1" applyFill="1" applyBorder="1" applyAlignment="1">
      <alignment wrapText="1"/>
    </xf>
    <xf numFmtId="188" fontId="9" fillId="61" borderId="30" xfId="0" applyNumberFormat="1" applyFont="1" applyFill="1" applyBorder="1" applyAlignment="1">
      <alignment wrapText="1"/>
    </xf>
    <xf numFmtId="181" fontId="11" fillId="61" borderId="0" xfId="0" applyNumberFormat="1" applyFont="1" applyFill="1" applyAlignment="1">
      <alignment/>
    </xf>
    <xf numFmtId="188" fontId="8" fillId="61" borderId="30" xfId="0" applyNumberFormat="1" applyFont="1" applyFill="1" applyBorder="1" applyAlignment="1">
      <alignment wrapText="1"/>
    </xf>
    <xf numFmtId="184" fontId="9" fillId="61" borderId="0" xfId="0" applyNumberFormat="1" applyFont="1" applyFill="1" applyBorder="1" applyAlignment="1">
      <alignment wrapText="1"/>
    </xf>
    <xf numFmtId="185" fontId="9" fillId="61" borderId="30" xfId="0" applyNumberFormat="1" applyFont="1" applyFill="1" applyBorder="1" applyAlignment="1">
      <alignment wrapText="1"/>
    </xf>
    <xf numFmtId="0" fontId="79" fillId="63" borderId="31" xfId="0" applyFont="1" applyFill="1" applyBorder="1" applyAlignment="1">
      <alignment horizontal="left" vertical="center" wrapText="1"/>
    </xf>
    <xf numFmtId="15" fontId="80" fillId="63" borderId="27" xfId="0" applyNumberFormat="1" applyFont="1" applyFill="1" applyBorder="1" applyAlignment="1">
      <alignment horizontal="center" vertical="center" wrapText="1"/>
    </xf>
    <xf numFmtId="0" fontId="80" fillId="63" borderId="27" xfId="0" applyFont="1" applyFill="1" applyBorder="1" applyAlignment="1">
      <alignment horizontal="center" vertical="center" wrapText="1"/>
    </xf>
    <xf numFmtId="0" fontId="79" fillId="63" borderId="27" xfId="0" applyFont="1" applyFill="1" applyBorder="1" applyAlignment="1">
      <alignment horizontal="center" vertical="center" wrapText="1"/>
    </xf>
    <xf numFmtId="15" fontId="79" fillId="63" borderId="32" xfId="0" applyNumberFormat="1" applyFont="1" applyFill="1" applyBorder="1" applyAlignment="1">
      <alignment horizontal="center" vertical="center" wrapText="1"/>
    </xf>
    <xf numFmtId="0" fontId="80" fillId="63" borderId="31" xfId="0" applyFont="1" applyFill="1" applyBorder="1" applyAlignment="1">
      <alignment horizontal="left" vertical="center" wrapText="1"/>
    </xf>
    <xf numFmtId="0" fontId="79" fillId="63" borderId="32" xfId="0" applyFont="1" applyFill="1" applyBorder="1" applyAlignment="1">
      <alignment horizontal="center" vertical="center" wrapText="1"/>
    </xf>
    <xf numFmtId="183" fontId="9" fillId="61" borderId="0" xfId="0" applyNumberFormat="1" applyFont="1" applyFill="1" applyBorder="1" applyAlignment="1">
      <alignment wrapText="1"/>
    </xf>
    <xf numFmtId="188" fontId="9" fillId="61" borderId="30" xfId="0" applyNumberFormat="1" applyFont="1" applyFill="1" applyBorder="1" applyAlignment="1">
      <alignment wrapText="1"/>
    </xf>
    <xf numFmtId="0" fontId="9" fillId="61" borderId="29" xfId="0" applyFont="1" applyFill="1" applyBorder="1" applyAlignment="1">
      <alignment horizontal="right" wrapText="1"/>
    </xf>
    <xf numFmtId="0" fontId="9" fillId="61" borderId="33" xfId="0" applyFont="1" applyFill="1" applyBorder="1" applyAlignment="1">
      <alignment horizontal="right" wrapText="1"/>
    </xf>
    <xf numFmtId="179" fontId="9" fillId="61" borderId="34" xfId="0" applyNumberFormat="1" applyFont="1" applyFill="1" applyBorder="1" applyAlignment="1">
      <alignment wrapText="1"/>
    </xf>
    <xf numFmtId="190" fontId="9" fillId="61" borderId="34" xfId="0" applyNumberFormat="1" applyFont="1" applyFill="1" applyBorder="1" applyAlignment="1">
      <alignment wrapText="1"/>
    </xf>
    <xf numFmtId="188" fontId="9" fillId="61" borderId="35" xfId="0" applyNumberFormat="1" applyFont="1" applyFill="1" applyBorder="1" applyAlignment="1">
      <alignment wrapText="1"/>
    </xf>
    <xf numFmtId="182" fontId="9" fillId="61" borderId="0" xfId="0" applyNumberFormat="1" applyFont="1" applyFill="1" applyBorder="1" applyAlignment="1">
      <alignment wrapText="1"/>
    </xf>
    <xf numFmtId="185" fontId="8" fillId="61" borderId="30" xfId="0" applyNumberFormat="1" applyFont="1" applyFill="1" applyBorder="1" applyAlignment="1">
      <alignment wrapText="1"/>
    </xf>
    <xf numFmtId="0" fontId="79" fillId="64" borderId="31" xfId="0" applyFont="1" applyFill="1" applyBorder="1" applyAlignment="1">
      <alignment horizontal="left" vertical="center" wrapText="1"/>
    </xf>
    <xf numFmtId="15" fontId="80" fillId="64" borderId="27" xfId="0" applyNumberFormat="1" applyFont="1" applyFill="1" applyBorder="1" applyAlignment="1">
      <alignment horizontal="center" vertical="center" wrapText="1"/>
    </xf>
    <xf numFmtId="0" fontId="80" fillId="64" borderId="27" xfId="0" applyFont="1" applyFill="1" applyBorder="1" applyAlignment="1">
      <alignment horizontal="center" vertical="center" wrapText="1"/>
    </xf>
    <xf numFmtId="0" fontId="79" fillId="64" borderId="27" xfId="0" applyFont="1" applyFill="1" applyBorder="1" applyAlignment="1">
      <alignment horizontal="center" vertical="center" wrapText="1"/>
    </xf>
    <xf numFmtId="15" fontId="79" fillId="64" borderId="32" xfId="0" applyNumberFormat="1" applyFont="1" applyFill="1" applyBorder="1" applyAlignment="1">
      <alignment horizontal="center" vertical="center" wrapText="1"/>
    </xf>
    <xf numFmtId="0" fontId="79" fillId="64" borderId="32" xfId="0" applyFont="1" applyFill="1" applyBorder="1" applyAlignment="1">
      <alignment horizontal="center" vertical="center" wrapText="1"/>
    </xf>
    <xf numFmtId="0" fontId="80" fillId="64" borderId="31" xfId="0" applyFont="1" applyFill="1" applyBorder="1" applyAlignment="1">
      <alignment horizontal="left" vertical="center" wrapText="1"/>
    </xf>
    <xf numFmtId="186" fontId="8" fillId="61" borderId="27" xfId="0" applyNumberFormat="1" applyFont="1" applyFill="1" applyBorder="1" applyAlignment="1">
      <alignment wrapText="1"/>
    </xf>
    <xf numFmtId="179" fontId="8" fillId="61" borderId="0" xfId="0" applyNumberFormat="1" applyFont="1" applyFill="1" applyBorder="1" applyAlignment="1">
      <alignment wrapText="1"/>
    </xf>
    <xf numFmtId="189" fontId="9" fillId="61" borderId="34" xfId="80" applyNumberFormat="1" applyFont="1" applyFill="1" applyBorder="1" applyAlignment="1">
      <alignment wrapText="1"/>
    </xf>
    <xf numFmtId="185" fontId="9" fillId="61" borderId="35" xfId="0" applyNumberFormat="1" applyFont="1" applyFill="1" applyBorder="1" applyAlignment="1">
      <alignment wrapText="1"/>
    </xf>
    <xf numFmtId="186" fontId="11" fillId="61" borderId="0" xfId="0" applyNumberFormat="1" applyFont="1" applyFill="1" applyAlignment="1">
      <alignment/>
    </xf>
    <xf numFmtId="0" fontId="13" fillId="61" borderId="33" xfId="0" applyFont="1" applyFill="1" applyBorder="1" applyAlignment="1">
      <alignment horizontal="left" wrapText="1"/>
    </xf>
    <xf numFmtId="182" fontId="13" fillId="61" borderId="34" xfId="0" applyNumberFormat="1" applyFont="1" applyFill="1" applyBorder="1" applyAlignment="1">
      <alignment wrapText="1"/>
    </xf>
    <xf numFmtId="49" fontId="13" fillId="61" borderId="34" xfId="0" applyNumberFormat="1" applyFont="1" applyFill="1" applyBorder="1" applyAlignment="1">
      <alignment horizontal="right" wrapText="1"/>
    </xf>
    <xf numFmtId="0" fontId="79" fillId="65" borderId="31" xfId="0" applyFont="1" applyFill="1" applyBorder="1" applyAlignment="1">
      <alignment horizontal="left" vertical="center" wrapText="1"/>
    </xf>
    <xf numFmtId="15" fontId="80" fillId="65" borderId="27" xfId="0" applyNumberFormat="1" applyFont="1" applyFill="1" applyBorder="1" applyAlignment="1">
      <alignment horizontal="center" vertical="center" wrapText="1"/>
    </xf>
    <xf numFmtId="0" fontId="80" fillId="65" borderId="27" xfId="0" applyFont="1" applyFill="1" applyBorder="1" applyAlignment="1">
      <alignment horizontal="center" vertical="center" wrapText="1"/>
    </xf>
    <xf numFmtId="0" fontId="79" fillId="65" borderId="27" xfId="0" applyFont="1" applyFill="1" applyBorder="1" applyAlignment="1">
      <alignment horizontal="center" vertical="center" wrapText="1"/>
    </xf>
    <xf numFmtId="15" fontId="79" fillId="65" borderId="32" xfId="0" applyNumberFormat="1" applyFont="1" applyFill="1" applyBorder="1" applyAlignment="1">
      <alignment horizontal="center" vertical="center" wrapText="1"/>
    </xf>
    <xf numFmtId="0" fontId="79" fillId="65" borderId="32" xfId="0" applyFont="1" applyFill="1" applyBorder="1" applyAlignment="1">
      <alignment horizontal="center" vertical="center" wrapText="1"/>
    </xf>
    <xf numFmtId="0" fontId="80" fillId="65" borderId="31" xfId="0" applyFont="1" applyFill="1" applyBorder="1" applyAlignment="1">
      <alignment horizontal="left" vertical="center" wrapText="1"/>
    </xf>
    <xf numFmtId="182" fontId="8" fillId="61" borderId="0" xfId="0" applyNumberFormat="1" applyFont="1" applyFill="1" applyBorder="1" applyAlignment="1">
      <alignment wrapText="1"/>
    </xf>
    <xf numFmtId="183" fontId="8" fillId="61" borderId="0" xfId="0" applyNumberFormat="1" applyFont="1" applyFill="1" applyBorder="1" applyAlignment="1">
      <alignment wrapText="1"/>
    </xf>
    <xf numFmtId="185" fontId="8" fillId="61" borderId="30" xfId="0" applyNumberFormat="1" applyFont="1" applyFill="1" applyBorder="1" applyAlignment="1">
      <alignment wrapText="1"/>
    </xf>
    <xf numFmtId="0" fontId="13" fillId="61" borderId="29" xfId="0" applyFont="1" applyFill="1" applyBorder="1" applyAlignment="1" quotePrefix="1">
      <alignment horizontal="right" wrapText="1"/>
    </xf>
    <xf numFmtId="189" fontId="13" fillId="61" borderId="0" xfId="80" applyNumberFormat="1" applyFont="1" applyFill="1" applyBorder="1" applyAlignment="1">
      <alignment wrapText="1"/>
    </xf>
    <xf numFmtId="190" fontId="13" fillId="61" borderId="0" xfId="0" applyNumberFormat="1" applyFont="1" applyFill="1" applyBorder="1" applyAlignment="1">
      <alignment wrapText="1"/>
    </xf>
    <xf numFmtId="185" fontId="13" fillId="61" borderId="30" xfId="0" applyNumberFormat="1" applyFont="1" applyFill="1" applyBorder="1" applyAlignment="1">
      <alignment wrapText="1"/>
    </xf>
    <xf numFmtId="183" fontId="9" fillId="61" borderId="34" xfId="0" applyNumberFormat="1" applyFont="1" applyFill="1" applyBorder="1" applyAlignment="1">
      <alignment wrapText="1"/>
    </xf>
    <xf numFmtId="190" fontId="13" fillId="61" borderId="34" xfId="0" applyNumberFormat="1" applyFont="1" applyFill="1" applyBorder="1" applyAlignment="1">
      <alignment wrapText="1"/>
    </xf>
    <xf numFmtId="0" fontId="12" fillId="61" borderId="0" xfId="0" applyFont="1" applyFill="1" applyBorder="1" applyAlignment="1">
      <alignment horizontal="left" wrapText="1"/>
    </xf>
    <xf numFmtId="185" fontId="9" fillId="61" borderId="0" xfId="0" applyNumberFormat="1" applyFont="1" applyFill="1" applyBorder="1" applyAlignment="1">
      <alignment wrapText="1"/>
    </xf>
    <xf numFmtId="49" fontId="9" fillId="61" borderId="34" xfId="0" applyNumberFormat="1" applyFont="1" applyFill="1" applyBorder="1" applyAlignment="1">
      <alignment horizontal="right" vertical="center" wrapText="1"/>
    </xf>
    <xf numFmtId="0" fontId="79" fillId="66" borderId="31" xfId="0" applyFont="1" applyFill="1" applyBorder="1" applyAlignment="1">
      <alignment horizontal="left" vertical="center" wrapText="1"/>
    </xf>
    <xf numFmtId="15" fontId="80" fillId="66" borderId="27" xfId="0" applyNumberFormat="1" applyFont="1" applyFill="1" applyBorder="1" applyAlignment="1">
      <alignment horizontal="center" vertical="center" wrapText="1"/>
    </xf>
    <xf numFmtId="0" fontId="80" fillId="66" borderId="27" xfId="0" applyFont="1" applyFill="1" applyBorder="1" applyAlignment="1">
      <alignment horizontal="center" vertical="center" wrapText="1"/>
    </xf>
    <xf numFmtId="0" fontId="79" fillId="66" borderId="27" xfId="0" applyFont="1" applyFill="1" applyBorder="1" applyAlignment="1">
      <alignment horizontal="center" vertical="center" wrapText="1"/>
    </xf>
    <xf numFmtId="15" fontId="79" fillId="66" borderId="32" xfId="0" applyNumberFormat="1" applyFont="1" applyFill="1" applyBorder="1" applyAlignment="1">
      <alignment horizontal="center" vertical="center" wrapText="1"/>
    </xf>
    <xf numFmtId="0" fontId="79" fillId="66" borderId="32" xfId="0" applyFont="1" applyFill="1" applyBorder="1" applyAlignment="1">
      <alignment horizontal="center" vertical="center" wrapText="1"/>
    </xf>
    <xf numFmtId="0" fontId="80" fillId="66" borderId="31" xfId="0" applyFont="1" applyFill="1" applyBorder="1" applyAlignment="1">
      <alignment horizontal="left" vertical="center" wrapText="1"/>
    </xf>
    <xf numFmtId="0" fontId="1" fillId="61" borderId="0" xfId="0" applyFont="1" applyFill="1" applyAlignment="1">
      <alignment/>
    </xf>
    <xf numFmtId="0" fontId="81" fillId="61" borderId="0" xfId="0" applyFont="1" applyFill="1" applyAlignment="1">
      <alignment/>
    </xf>
    <xf numFmtId="37" fontId="0" fillId="61" borderId="0" xfId="0" applyNumberFormat="1" applyFill="1" applyAlignment="1">
      <alignment/>
    </xf>
    <xf numFmtId="37" fontId="2" fillId="61" borderId="0" xfId="84" applyFont="1" applyFill="1" applyAlignment="1" applyProtection="1">
      <alignment vertical="center"/>
      <protection hidden="1"/>
    </xf>
    <xf numFmtId="37" fontId="2" fillId="61" borderId="0" xfId="84" applyFont="1" applyFill="1" applyAlignment="1" applyProtection="1">
      <alignment horizontal="center" vertical="center"/>
      <protection hidden="1"/>
    </xf>
    <xf numFmtId="37" fontId="4" fillId="61" borderId="0" xfId="84" applyFont="1" applyFill="1" applyAlignment="1" applyProtection="1">
      <alignment vertical="center"/>
      <protection hidden="1"/>
    </xf>
    <xf numFmtId="37" fontId="2" fillId="61" borderId="0" xfId="84" applyFont="1" applyFill="1" applyAlignment="1" applyProtection="1">
      <alignment vertical="center" wrapText="1"/>
      <protection hidden="1"/>
    </xf>
    <xf numFmtId="37" fontId="4" fillId="61" borderId="0" xfId="84" applyFont="1" applyFill="1" applyAlignment="1" applyProtection="1">
      <alignment vertical="center" wrapText="1"/>
      <protection hidden="1"/>
    </xf>
    <xf numFmtId="37" fontId="4" fillId="61" borderId="0" xfId="84" applyFont="1" applyFill="1" applyAlignment="1" applyProtection="1">
      <alignment vertical="center" wrapText="1"/>
      <protection hidden="1"/>
    </xf>
    <xf numFmtId="37" fontId="7" fillId="61" borderId="0" xfId="84" applyFont="1" applyFill="1" applyAlignment="1" applyProtection="1">
      <alignment vertical="center" wrapText="1"/>
      <protection hidden="1"/>
    </xf>
    <xf numFmtId="37" fontId="7" fillId="61" borderId="36" xfId="84" applyFont="1" applyFill="1" applyBorder="1" applyAlignment="1" applyProtection="1">
      <alignment vertical="center" wrapText="1"/>
      <protection hidden="1"/>
    </xf>
    <xf numFmtId="0" fontId="0" fillId="61" borderId="0" xfId="0" applyFill="1" applyBorder="1" applyAlignment="1">
      <alignment/>
    </xf>
    <xf numFmtId="37" fontId="82" fillId="64" borderId="27" xfId="84" applyFont="1" applyFill="1" applyBorder="1" applyAlignment="1" applyProtection="1">
      <alignment horizontal="left" vertical="center"/>
      <protection hidden="1"/>
    </xf>
    <xf numFmtId="178" fontId="82" fillId="64" borderId="27" xfId="84" applyNumberFormat="1" applyFont="1" applyFill="1" applyBorder="1" applyAlignment="1" applyProtection="1" quotePrefix="1">
      <alignment horizontal="right" vertical="center" wrapText="1"/>
      <protection/>
    </xf>
    <xf numFmtId="37" fontId="4" fillId="61" borderId="0" xfId="84" applyFont="1" applyFill="1" applyAlignment="1" applyProtection="1">
      <alignment wrapText="1"/>
      <protection hidden="1"/>
    </xf>
    <xf numFmtId="37" fontId="46" fillId="61" borderId="0" xfId="84" applyFont="1" applyFill="1" applyBorder="1" applyAlignment="1" applyProtection="1">
      <alignment vertical="center"/>
      <protection hidden="1"/>
    </xf>
    <xf numFmtId="37" fontId="46" fillId="61" borderId="0" xfId="84" applyFont="1" applyFill="1" applyBorder="1" applyAlignment="1" applyProtection="1">
      <alignment vertical="center" wrapText="1"/>
      <protection hidden="1"/>
    </xf>
    <xf numFmtId="37" fontId="5" fillId="61" borderId="0" xfId="84" applyFont="1" applyFill="1" applyAlignment="1" applyProtection="1">
      <alignment horizontal="right" wrapText="1"/>
      <protection hidden="1"/>
    </xf>
    <xf numFmtId="37" fontId="4" fillId="61" borderId="0" xfId="84" applyFont="1" applyFill="1" applyAlignment="1" applyProtection="1" quotePrefix="1">
      <alignment horizontal="left" wrapText="1"/>
      <protection hidden="1"/>
    </xf>
    <xf numFmtId="37" fontId="47" fillId="61" borderId="0" xfId="84" applyFont="1" applyFill="1" applyBorder="1" applyAlignment="1" applyProtection="1">
      <alignment vertical="center"/>
      <protection hidden="1"/>
    </xf>
    <xf numFmtId="37" fontId="47" fillId="61" borderId="0" xfId="84" applyFont="1" applyFill="1" applyBorder="1" applyAlignment="1" applyProtection="1">
      <alignment vertical="center"/>
      <protection locked="0"/>
    </xf>
    <xf numFmtId="37" fontId="2" fillId="61" borderId="27" xfId="84" applyFont="1" applyFill="1" applyBorder="1" applyAlignment="1" applyProtection="1">
      <alignment wrapText="1"/>
      <protection hidden="1"/>
    </xf>
    <xf numFmtId="37" fontId="46" fillId="61" borderId="0" xfId="84" applyFont="1" applyFill="1" applyBorder="1" applyAlignment="1" applyProtection="1">
      <alignment horizontal="right" vertical="center"/>
      <protection hidden="1"/>
    </xf>
    <xf numFmtId="37" fontId="4" fillId="61" borderId="0" xfId="84" applyFont="1" applyFill="1" applyAlignment="1" applyProtection="1">
      <alignment wrapText="1"/>
      <protection hidden="1"/>
    </xf>
    <xf numFmtId="37" fontId="2" fillId="61" borderId="0" xfId="84" applyFont="1" applyFill="1" applyAlignment="1" applyProtection="1">
      <alignment wrapText="1"/>
      <protection hidden="1"/>
    </xf>
    <xf numFmtId="37" fontId="2" fillId="61" borderId="34" xfId="84" applyFont="1" applyFill="1" applyBorder="1" applyAlignment="1" applyProtection="1">
      <alignment wrapText="1"/>
      <protection hidden="1"/>
    </xf>
    <xf numFmtId="37" fontId="4" fillId="61" borderId="37" xfId="84" applyFont="1" applyFill="1" applyBorder="1" applyAlignment="1" applyProtection="1">
      <alignment wrapText="1"/>
      <protection hidden="1"/>
    </xf>
    <xf numFmtId="37" fontId="1" fillId="61" borderId="37" xfId="84" applyFill="1" applyBorder="1" applyProtection="1">
      <alignment/>
      <protection locked="0"/>
    </xf>
    <xf numFmtId="37" fontId="5" fillId="61" borderId="0" xfId="84" applyFont="1" applyFill="1" applyAlignment="1" applyProtection="1">
      <alignment wrapText="1"/>
      <protection hidden="1"/>
    </xf>
    <xf numFmtId="178" fontId="3" fillId="64" borderId="27" xfId="84" applyNumberFormat="1" applyFont="1" applyFill="1" applyBorder="1" applyAlignment="1" applyProtection="1" quotePrefix="1">
      <alignment horizontal="center" vertical="center" wrapText="1"/>
      <protection/>
    </xf>
    <xf numFmtId="37" fontId="48" fillId="61" borderId="0" xfId="84" applyFont="1" applyFill="1" applyBorder="1" applyAlignment="1" applyProtection="1">
      <alignment vertical="center"/>
      <protection hidden="1"/>
    </xf>
    <xf numFmtId="49" fontId="48" fillId="61" borderId="0" xfId="84" applyNumberFormat="1" applyFont="1" applyFill="1" applyBorder="1" applyAlignment="1" applyProtection="1">
      <alignment horizontal="right" vertical="center" wrapText="1"/>
      <protection/>
    </xf>
    <xf numFmtId="192" fontId="1" fillId="61" borderId="0" xfId="84" applyNumberFormat="1" applyFont="1" applyFill="1" applyBorder="1" applyProtection="1">
      <alignment/>
      <protection locked="0"/>
    </xf>
    <xf numFmtId="192" fontId="24" fillId="61" borderId="0" xfId="84" applyNumberFormat="1" applyFont="1" applyFill="1" applyBorder="1" applyProtection="1">
      <alignment/>
      <protection locked="0"/>
    </xf>
    <xf numFmtId="192" fontId="4" fillId="61" borderId="0" xfId="84" applyNumberFormat="1" applyFont="1" applyFill="1" applyProtection="1">
      <alignment/>
      <protection hidden="1"/>
    </xf>
    <xf numFmtId="192" fontId="6" fillId="61" borderId="27" xfId="84" applyNumberFormat="1" applyFont="1" applyFill="1" applyBorder="1" applyProtection="1">
      <alignment/>
      <protection locked="0"/>
    </xf>
    <xf numFmtId="192" fontId="6" fillId="61" borderId="0" xfId="84" applyNumberFormat="1" applyFont="1" applyFill="1" applyBorder="1" applyProtection="1">
      <alignment/>
      <protection locked="0"/>
    </xf>
    <xf numFmtId="192" fontId="4" fillId="61" borderId="0" xfId="84" applyNumberFormat="1" applyFont="1" applyFill="1" applyAlignment="1" applyProtection="1">
      <alignment horizontal="right"/>
      <protection hidden="1"/>
    </xf>
    <xf numFmtId="192" fontId="5" fillId="61" borderId="0" xfId="84" applyNumberFormat="1" applyFont="1" applyFill="1" applyAlignment="1" applyProtection="1">
      <alignment horizontal="right"/>
      <protection hidden="1"/>
    </xf>
    <xf numFmtId="192" fontId="1" fillId="61" borderId="34" xfId="84" applyNumberFormat="1" applyFont="1" applyFill="1" applyBorder="1" applyProtection="1">
      <alignment/>
      <protection locked="0"/>
    </xf>
    <xf numFmtId="195" fontId="1" fillId="61" borderId="0" xfId="84" applyNumberFormat="1" applyFont="1" applyFill="1" applyBorder="1" applyProtection="1">
      <alignment/>
      <protection locked="0"/>
    </xf>
    <xf numFmtId="195" fontId="1" fillId="61" borderId="34" xfId="84" applyNumberFormat="1" applyFont="1" applyFill="1" applyBorder="1" applyProtection="1">
      <alignment/>
      <protection locked="0"/>
    </xf>
    <xf numFmtId="186" fontId="49" fillId="61" borderId="0" xfId="84" applyNumberFormat="1" applyFont="1" applyFill="1" applyBorder="1" applyAlignment="1" applyProtection="1">
      <alignment horizontal="right" vertical="center"/>
      <protection hidden="1"/>
    </xf>
    <xf numFmtId="186" fontId="2" fillId="60" borderId="27" xfId="84" applyNumberFormat="1" applyFont="1" applyFill="1" applyBorder="1" applyAlignment="1" applyProtection="1">
      <alignment vertical="center"/>
      <protection hidden="1"/>
    </xf>
    <xf numFmtId="186" fontId="4" fillId="61" borderId="0" xfId="84" applyNumberFormat="1" applyFont="1" applyFill="1" applyBorder="1" applyAlignment="1" applyProtection="1">
      <alignment vertical="center"/>
      <protection hidden="1"/>
    </xf>
    <xf numFmtId="186" fontId="49" fillId="61" borderId="0" xfId="84" applyNumberFormat="1" applyFont="1" applyFill="1" applyBorder="1" applyAlignment="1" applyProtection="1">
      <alignment vertical="center"/>
      <protection hidden="1"/>
    </xf>
    <xf numFmtId="186" fontId="2" fillId="15" borderId="28" xfId="84" applyNumberFormat="1" applyFont="1" applyFill="1" applyBorder="1" applyAlignment="1" applyProtection="1">
      <alignment horizontal="right" vertical="center"/>
      <protection hidden="1"/>
    </xf>
    <xf numFmtId="186" fontId="1" fillId="61" borderId="0" xfId="0" applyNumberFormat="1" applyFont="1" applyFill="1" applyAlignment="1">
      <alignment/>
    </xf>
    <xf numFmtId="186" fontId="4" fillId="54" borderId="27" xfId="84" applyNumberFormat="1" applyFont="1" applyFill="1" applyBorder="1" applyAlignment="1" applyProtection="1">
      <alignment horizontal="center" vertical="center"/>
      <protection hidden="1"/>
    </xf>
    <xf numFmtId="186" fontId="4" fillId="61" borderId="36" xfId="84" applyNumberFormat="1" applyFont="1" applyFill="1" applyBorder="1" applyAlignment="1" applyProtection="1">
      <alignment vertical="center"/>
      <protection hidden="1"/>
    </xf>
    <xf numFmtId="186" fontId="49" fillId="61" borderId="34" xfId="84" applyNumberFormat="1" applyFont="1" applyFill="1" applyBorder="1" applyAlignment="1" applyProtection="1">
      <alignment vertical="center"/>
      <protection hidden="1"/>
    </xf>
    <xf numFmtId="186" fontId="49" fillId="61" borderId="38" xfId="84" applyNumberFormat="1" applyFont="1" applyFill="1" applyBorder="1" applyAlignment="1" applyProtection="1">
      <alignment vertical="center"/>
      <protection hidden="1"/>
    </xf>
    <xf numFmtId="186" fontId="2" fillId="61" borderId="36" xfId="84" applyNumberFormat="1" applyFont="1" applyFill="1" applyBorder="1" applyAlignment="1" applyProtection="1">
      <alignment vertical="center"/>
      <protection hidden="1"/>
    </xf>
    <xf numFmtId="186" fontId="49" fillId="61" borderId="0" xfId="84" applyNumberFormat="1" applyFont="1" applyFill="1" applyBorder="1" applyAlignment="1" applyProtection="1" quotePrefix="1">
      <alignment horizontal="right" vertical="center"/>
      <protection hidden="1"/>
    </xf>
    <xf numFmtId="186" fontId="49" fillId="61" borderId="34" xfId="84" applyNumberFormat="1" applyFont="1" applyFill="1" applyBorder="1" applyAlignment="1" applyProtection="1" quotePrefix="1">
      <alignment horizontal="right" vertical="center"/>
      <protection hidden="1"/>
    </xf>
    <xf numFmtId="186" fontId="6" fillId="15" borderId="27" xfId="0" applyNumberFormat="1" applyFont="1" applyFill="1" applyBorder="1" applyAlignment="1">
      <alignment horizontal="right" vertical="center" wrapText="1"/>
    </xf>
    <xf numFmtId="178" fontId="6" fillId="67" borderId="27" xfId="84" applyNumberFormat="1" applyFont="1" applyFill="1" applyBorder="1" applyAlignment="1" applyProtection="1" quotePrefix="1">
      <alignment horizontal="right" vertical="center" wrapText="1"/>
      <protection/>
    </xf>
    <xf numFmtId="178" fontId="82" fillId="66" borderId="27" xfId="84" applyNumberFormat="1" applyFont="1" applyFill="1" applyBorder="1" applyAlignment="1" applyProtection="1" quotePrefix="1">
      <alignment horizontal="right" vertical="center" wrapText="1"/>
      <protection/>
    </xf>
    <xf numFmtId="178" fontId="82" fillId="65" borderId="27" xfId="84" applyNumberFormat="1" applyFont="1" applyFill="1" applyBorder="1" applyAlignment="1" applyProtection="1" quotePrefix="1">
      <alignment horizontal="right" vertical="center" wrapText="1"/>
      <protection/>
    </xf>
    <xf numFmtId="178" fontId="82" fillId="63" borderId="27" xfId="84" applyNumberFormat="1" applyFont="1" applyFill="1" applyBorder="1" applyAlignment="1" applyProtection="1" quotePrefix="1">
      <alignment horizontal="right" vertical="center" wrapText="1"/>
      <protection/>
    </xf>
    <xf numFmtId="178" fontId="82" fillId="62" borderId="27" xfId="84" applyNumberFormat="1" applyFont="1" applyFill="1" applyBorder="1" applyAlignment="1" applyProtection="1" quotePrefix="1">
      <alignment horizontal="right" vertical="center" wrapText="1"/>
      <protection/>
    </xf>
    <xf numFmtId="37" fontId="3" fillId="54" borderId="27" xfId="84" applyFont="1" applyFill="1" applyBorder="1" applyAlignment="1">
      <alignment vertical="center"/>
      <protection/>
    </xf>
    <xf numFmtId="186" fontId="2" fillId="61" borderId="0" xfId="84" applyNumberFormat="1" applyFont="1" applyFill="1" applyBorder="1" applyAlignment="1" applyProtection="1">
      <alignment vertical="center"/>
      <protection hidden="1"/>
    </xf>
    <xf numFmtId="37" fontId="4" fillId="61" borderId="0" xfId="84" applyFont="1" applyFill="1" applyAlignment="1" applyProtection="1">
      <alignment vertical="center"/>
      <protection hidden="1"/>
    </xf>
    <xf numFmtId="37" fontId="4" fillId="61" borderId="27" xfId="84" applyFont="1" applyFill="1" applyBorder="1" applyAlignment="1" applyProtection="1">
      <alignment vertical="center" wrapText="1"/>
      <protection hidden="1"/>
    </xf>
    <xf numFmtId="186" fontId="49" fillId="61" borderId="27" xfId="84" applyNumberFormat="1" applyFont="1" applyFill="1" applyBorder="1" applyAlignment="1" applyProtection="1">
      <alignment vertical="center"/>
      <protection hidden="1"/>
    </xf>
    <xf numFmtId="179" fontId="49" fillId="61" borderId="0" xfId="84" applyNumberFormat="1" applyFont="1" applyFill="1" applyBorder="1" applyAlignment="1" applyProtection="1" quotePrefix="1">
      <alignment horizontal="right" vertical="center"/>
      <protection hidden="1"/>
    </xf>
    <xf numFmtId="179" fontId="49" fillId="61" borderId="34" xfId="84" applyNumberFormat="1" applyFont="1" applyFill="1" applyBorder="1" applyAlignment="1" applyProtection="1" quotePrefix="1">
      <alignment horizontal="right" vertical="center"/>
      <protection hidden="1"/>
    </xf>
    <xf numFmtId="191" fontId="8" fillId="61" borderId="27" xfId="0" applyNumberFormat="1" applyFont="1" applyFill="1" applyBorder="1" applyAlignment="1">
      <alignment wrapText="1"/>
    </xf>
  </cellXfs>
  <cellStyles count="156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Colore 1" xfId="22"/>
    <cellStyle name="20% - Colore 2" xfId="23"/>
    <cellStyle name="20% - Colore 3" xfId="24"/>
    <cellStyle name="20% - Colore 4" xfId="25"/>
    <cellStyle name="20% - Colore 5" xfId="26"/>
    <cellStyle name="20% - Colore 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Colore 1" xfId="34"/>
    <cellStyle name="40% - Colore 2" xfId="35"/>
    <cellStyle name="40% - Colore 3" xfId="36"/>
    <cellStyle name="40% - Colore 4" xfId="37"/>
    <cellStyle name="40% - Colore 5" xfId="38"/>
    <cellStyle name="40% - Colore 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Colore 1" xfId="46"/>
    <cellStyle name="60% - Colore 2" xfId="47"/>
    <cellStyle name="60% - Colore 3" xfId="48"/>
    <cellStyle name="60% - Colore 4" xfId="49"/>
    <cellStyle name="60% - Colore 5" xfId="50"/>
    <cellStyle name="60% - Colore 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olo" xfId="59"/>
    <cellStyle name="Calculation" xfId="60"/>
    <cellStyle name="Cella collegata" xfId="61"/>
    <cellStyle name="Cella da controllare" xfId="62"/>
    <cellStyle name="Check Cell" xfId="63"/>
    <cellStyle name="Hyperlink" xfId="64"/>
    <cellStyle name="Followed Hyperlink" xfId="65"/>
    <cellStyle name="Colore 1" xfId="66"/>
    <cellStyle name="Colore 2" xfId="67"/>
    <cellStyle name="Colore 3" xfId="68"/>
    <cellStyle name="Colore 4" xfId="69"/>
    <cellStyle name="Colore 5" xfId="70"/>
    <cellStyle name="Colore 6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Comma [0]" xfId="81"/>
    <cellStyle name="Neutral" xfId="82"/>
    <cellStyle name="Neutrale" xfId="83"/>
    <cellStyle name="Normal_Cons_HERA_mar04_Poli_7tris" xfId="84"/>
    <cellStyle name="Nota" xfId="85"/>
    <cellStyle name="Note" xfId="86"/>
    <cellStyle name="Output" xfId="87"/>
    <cellStyle name="Percent" xfId="88"/>
    <cellStyle name="SAPBEXaggData" xfId="89"/>
    <cellStyle name="SAPBEXaggDataEmph" xfId="90"/>
    <cellStyle name="SAPBEXaggExc1" xfId="91"/>
    <cellStyle name="SAPBEXaggExc1Emph" xfId="92"/>
    <cellStyle name="SAPBEXaggExc2" xfId="93"/>
    <cellStyle name="SAPBEXaggExc2Emph" xfId="94"/>
    <cellStyle name="SAPBEXaggItem" xfId="95"/>
    <cellStyle name="SAPBEXaggItemX" xfId="96"/>
    <cellStyle name="SAPBEXbackground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Data" xfId="112"/>
    <cellStyle name="SAPBEXheaderItem" xfId="113"/>
    <cellStyle name="SAPBEXheaderRowOne" xfId="114"/>
    <cellStyle name="SAPBEXheaderRowThree" xfId="115"/>
    <cellStyle name="SAPBEXheaderRowTwo" xfId="116"/>
    <cellStyle name="SAPBEXheaderSingleRow" xfId="117"/>
    <cellStyle name="SAPBEXheaderText" xfId="118"/>
    <cellStyle name="SAPBEXHLevel0" xfId="119"/>
    <cellStyle name="SAPBEXHLevel0X" xfId="120"/>
    <cellStyle name="SAPBEXHLevel1" xfId="121"/>
    <cellStyle name="SAPBEXHLevel1X" xfId="122"/>
    <cellStyle name="SAPBEXHLevel2" xfId="123"/>
    <cellStyle name="SAPBEXHLevel2X" xfId="124"/>
    <cellStyle name="SAPBEXHLevel3" xfId="125"/>
    <cellStyle name="SAPBEXHLevel3X" xfId="126"/>
    <cellStyle name="SAPBEXresData" xfId="127"/>
    <cellStyle name="SAPBEXresDataEmph" xfId="128"/>
    <cellStyle name="SAPBEXresExc1" xfId="129"/>
    <cellStyle name="SAPBEXresExc1Emph" xfId="130"/>
    <cellStyle name="SAPBEXresExc2" xfId="131"/>
    <cellStyle name="SAPBEXresExc2Emph" xfId="132"/>
    <cellStyle name="SAPBEXresItem" xfId="133"/>
    <cellStyle name="SAPBEXresItemX" xfId="134"/>
    <cellStyle name="SAPBEXstdData" xfId="135"/>
    <cellStyle name="SAPBEXstdDataEmph" xfId="136"/>
    <cellStyle name="SAPBEXstdExc1" xfId="137"/>
    <cellStyle name="SAPBEXstdExc1Emph" xfId="138"/>
    <cellStyle name="SAPBEXstdExc2" xfId="139"/>
    <cellStyle name="SAPBEXstdExc2Emph" xfId="140"/>
    <cellStyle name="SAPBEXstdItem" xfId="141"/>
    <cellStyle name="SAPBEXstdItemHeader" xfId="142"/>
    <cellStyle name="SAPBEXstdItemLeft" xfId="143"/>
    <cellStyle name="SAPBEXstdItemLeftChart" xfId="144"/>
    <cellStyle name="SAPBEXstdItemX" xfId="145"/>
    <cellStyle name="SAPBEXsubData" xfId="146"/>
    <cellStyle name="SAPBEXsubDataEmph" xfId="147"/>
    <cellStyle name="SAPBEXsubExc1" xfId="148"/>
    <cellStyle name="SAPBEXsubExc1Emph" xfId="149"/>
    <cellStyle name="SAPBEXsubExc2" xfId="150"/>
    <cellStyle name="SAPBEXsubExc2Emph" xfId="151"/>
    <cellStyle name="SAPBEXsubItem" xfId="152"/>
    <cellStyle name="SAPBEXtitle" xfId="153"/>
    <cellStyle name="SAPBEXundefined" xfId="154"/>
    <cellStyle name="Testo avviso" xfId="155"/>
    <cellStyle name="Testo descrittivo" xfId="156"/>
    <cellStyle name="Title" xfId="157"/>
    <cellStyle name="Titolo" xfId="158"/>
    <cellStyle name="Titolo 1" xfId="159"/>
    <cellStyle name="Titolo 2" xfId="160"/>
    <cellStyle name="Titolo 3" xfId="161"/>
    <cellStyle name="Titolo 4" xfId="162"/>
    <cellStyle name="Total" xfId="163"/>
    <cellStyle name="Totale" xfId="164"/>
    <cellStyle name="Valore non valido" xfId="165"/>
    <cellStyle name="Valore valido" xfId="166"/>
    <cellStyle name="Currency" xfId="167"/>
    <cellStyle name="Currency [0]" xfId="168"/>
    <cellStyle name="Warning Text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6.57421875" style="9" customWidth="1"/>
    <col min="2" max="3" width="10.28125" style="9" bestFit="1" customWidth="1"/>
    <col min="4" max="6" width="9.140625" style="9" customWidth="1"/>
    <col min="7" max="7" width="50.140625" style="9" bestFit="1" customWidth="1"/>
    <col min="8" max="16384" width="9.140625" style="9" customWidth="1"/>
  </cols>
  <sheetData>
    <row r="3" spans="7:9" ht="25.5" customHeight="1">
      <c r="G3" s="129"/>
      <c r="H3" s="129"/>
      <c r="I3" s="129"/>
    </row>
    <row r="4" spans="1:9" ht="13.5">
      <c r="A4" s="130" t="s">
        <v>83</v>
      </c>
      <c r="B4" s="147"/>
      <c r="C4" s="147"/>
      <c r="G4" s="148"/>
      <c r="H4" s="149"/>
      <c r="I4" s="149"/>
    </row>
    <row r="5" spans="1:9" ht="13.5">
      <c r="A5" s="1" t="s">
        <v>96</v>
      </c>
      <c r="B5" s="174">
        <v>43921</v>
      </c>
      <c r="C5" s="174">
        <v>44286</v>
      </c>
      <c r="G5" s="133"/>
      <c r="H5" s="129"/>
      <c r="I5" s="129"/>
    </row>
    <row r="6" spans="1:9" ht="13.5">
      <c r="A6" s="132" t="s">
        <v>0</v>
      </c>
      <c r="B6" s="150">
        <v>2055.8</v>
      </c>
      <c r="C6" s="150">
        <v>2271.8</v>
      </c>
      <c r="G6" s="133"/>
      <c r="H6" s="129"/>
      <c r="I6" s="129"/>
    </row>
    <row r="7" spans="1:9" ht="12" customHeight="1">
      <c r="A7" s="132" t="s">
        <v>1</v>
      </c>
      <c r="B7" s="150">
        <v>0</v>
      </c>
      <c r="C7" s="150">
        <v>0</v>
      </c>
      <c r="G7" s="134"/>
      <c r="H7" s="129"/>
      <c r="I7" s="129"/>
    </row>
    <row r="8" spans="1:9" ht="13.5">
      <c r="A8" s="132" t="s">
        <v>2</v>
      </c>
      <c r="B8" s="150">
        <v>109</v>
      </c>
      <c r="C8" s="150">
        <v>100.7</v>
      </c>
      <c r="G8" s="133"/>
      <c r="H8" s="129"/>
      <c r="I8" s="129"/>
    </row>
    <row r="9" spans="1:9" ht="13.5">
      <c r="A9" s="135" t="s">
        <v>92</v>
      </c>
      <c r="B9" s="151">
        <v>0</v>
      </c>
      <c r="C9" s="151">
        <v>0</v>
      </c>
      <c r="G9" s="133"/>
      <c r="H9" s="129"/>
      <c r="I9" s="129"/>
    </row>
    <row r="10" spans="1:9" ht="13.5">
      <c r="A10" s="132" t="s">
        <v>3</v>
      </c>
      <c r="B10" s="152"/>
      <c r="C10" s="152"/>
      <c r="G10" s="133"/>
      <c r="H10" s="129"/>
      <c r="I10" s="129"/>
    </row>
    <row r="11" spans="1:9" ht="13.5">
      <c r="A11" s="136" t="s">
        <v>4</v>
      </c>
      <c r="B11" s="150">
        <v>-1035.4</v>
      </c>
      <c r="C11" s="150">
        <v>-1209.7</v>
      </c>
      <c r="G11" s="133"/>
      <c r="H11" s="129"/>
      <c r="I11" s="129"/>
    </row>
    <row r="12" spans="1:9" ht="13.5">
      <c r="A12" s="132" t="s">
        <v>5</v>
      </c>
      <c r="B12" s="150">
        <v>-627.2</v>
      </c>
      <c r="C12" s="150">
        <v>-646.9</v>
      </c>
      <c r="G12" s="133"/>
      <c r="H12" s="129"/>
      <c r="I12" s="129"/>
    </row>
    <row r="13" spans="1:9" ht="13.5">
      <c r="A13" s="132" t="s">
        <v>6</v>
      </c>
      <c r="B13" s="150">
        <v>-147.3</v>
      </c>
      <c r="C13" s="150">
        <v>-150.1</v>
      </c>
      <c r="G13" s="137"/>
      <c r="H13" s="138"/>
      <c r="I13" s="138"/>
    </row>
    <row r="14" spans="1:9" ht="13.5">
      <c r="A14" s="132" t="s">
        <v>7</v>
      </c>
      <c r="B14" s="150">
        <v>-137.5</v>
      </c>
      <c r="C14" s="150">
        <v>-138.9</v>
      </c>
      <c r="G14" s="133"/>
      <c r="H14" s="129"/>
      <c r="I14" s="129"/>
    </row>
    <row r="15" spans="1:9" ht="13.5">
      <c r="A15" s="132" t="s">
        <v>8</v>
      </c>
      <c r="B15" s="150">
        <v>-12.5</v>
      </c>
      <c r="C15" s="150">
        <v>-17.1</v>
      </c>
      <c r="G15" s="133"/>
      <c r="H15" s="129"/>
      <c r="I15" s="129"/>
    </row>
    <row r="16" spans="1:9" ht="13.5">
      <c r="A16" s="132" t="s">
        <v>9</v>
      </c>
      <c r="B16" s="150">
        <v>6.8</v>
      </c>
      <c r="C16" s="150">
        <v>13.3</v>
      </c>
      <c r="G16" s="133"/>
      <c r="H16" s="129"/>
      <c r="I16" s="129"/>
    </row>
    <row r="17" spans="1:9" ht="13.5">
      <c r="A17" s="132"/>
      <c r="B17" s="152"/>
      <c r="C17" s="152"/>
      <c r="G17" s="137"/>
      <c r="H17" s="138"/>
      <c r="I17" s="138"/>
    </row>
    <row r="18" spans="1:9" ht="13.5">
      <c r="A18" s="139" t="s">
        <v>10</v>
      </c>
      <c r="B18" s="153">
        <f>SUM(B6:B16)</f>
        <v>211.70000000000005</v>
      </c>
      <c r="C18" s="153">
        <f>SUM(C6:C16)</f>
        <v>223.09999999999997</v>
      </c>
      <c r="G18" s="137"/>
      <c r="H18" s="138"/>
      <c r="I18" s="138"/>
    </row>
    <row r="19" spans="1:9" ht="13.5">
      <c r="A19" s="132"/>
      <c r="B19" s="154"/>
      <c r="C19" s="154"/>
      <c r="G19" s="133"/>
      <c r="H19" s="129"/>
      <c r="I19" s="129"/>
    </row>
    <row r="20" spans="1:9" ht="13.5">
      <c r="A20" s="132" t="s">
        <v>11</v>
      </c>
      <c r="B20" s="155">
        <v>3</v>
      </c>
      <c r="C20" s="155">
        <v>3.2</v>
      </c>
      <c r="G20" s="137"/>
      <c r="H20" s="138"/>
      <c r="I20" s="138"/>
    </row>
    <row r="21" spans="1:9" ht="13.5">
      <c r="A21" s="132" t="s">
        <v>12</v>
      </c>
      <c r="B21" s="155">
        <v>15.5</v>
      </c>
      <c r="C21" s="155">
        <v>21</v>
      </c>
      <c r="G21" s="133"/>
      <c r="H21" s="140"/>
      <c r="I21" s="140"/>
    </row>
    <row r="22" spans="1:9" ht="13.5">
      <c r="A22" s="132" t="s">
        <v>13</v>
      </c>
      <c r="B22" s="155">
        <v>-47.2</v>
      </c>
      <c r="C22" s="155">
        <v>-53</v>
      </c>
      <c r="G22" s="137"/>
      <c r="H22" s="138"/>
      <c r="I22" s="138"/>
    </row>
    <row r="23" spans="1:9" ht="13.5">
      <c r="A23" s="135" t="s">
        <v>92</v>
      </c>
      <c r="B23" s="151">
        <v>0</v>
      </c>
      <c r="C23" s="151">
        <v>0</v>
      </c>
      <c r="G23" s="133"/>
      <c r="H23" s="140"/>
      <c r="I23" s="140"/>
    </row>
    <row r="24" spans="1:9" ht="13.5">
      <c r="A24" s="135"/>
      <c r="B24" s="155"/>
      <c r="C24" s="155"/>
      <c r="G24" s="133"/>
      <c r="H24" s="129"/>
      <c r="I24" s="129"/>
    </row>
    <row r="25" spans="1:9" ht="13.5">
      <c r="A25" s="141" t="s">
        <v>95</v>
      </c>
      <c r="B25" s="155">
        <v>0</v>
      </c>
      <c r="C25" s="155">
        <v>0</v>
      </c>
      <c r="G25" s="133"/>
      <c r="H25" s="129"/>
      <c r="I25" s="129"/>
    </row>
    <row r="26" spans="1:9" ht="13.5">
      <c r="A26" s="132"/>
      <c r="B26" s="152"/>
      <c r="C26" s="152"/>
      <c r="G26" s="129"/>
      <c r="H26" s="129"/>
      <c r="I26" s="129"/>
    </row>
    <row r="27" spans="1:9" ht="13.5">
      <c r="A27" s="139" t="s">
        <v>14</v>
      </c>
      <c r="B27" s="153">
        <f>SUM(B18:B25)</f>
        <v>183.00000000000006</v>
      </c>
      <c r="C27" s="153">
        <f>SUM(C18:C25)</f>
        <v>194.29999999999995</v>
      </c>
      <c r="G27" s="129"/>
      <c r="H27" s="129"/>
      <c r="I27" s="129"/>
    </row>
    <row r="28" spans="1:9" ht="13.5">
      <c r="A28" s="142"/>
      <c r="B28" s="154"/>
      <c r="C28" s="154"/>
      <c r="G28" s="129"/>
      <c r="H28" s="129"/>
      <c r="I28" s="129"/>
    </row>
    <row r="29" spans="1:3" ht="13.5">
      <c r="A29" s="132" t="s">
        <v>15</v>
      </c>
      <c r="B29" s="155">
        <v>-52.7</v>
      </c>
      <c r="C29" s="155">
        <v>-54</v>
      </c>
    </row>
    <row r="30" spans="1:3" ht="13.5">
      <c r="A30" s="135" t="s">
        <v>92</v>
      </c>
      <c r="B30" s="156">
        <v>0</v>
      </c>
      <c r="C30" s="156">
        <v>0</v>
      </c>
    </row>
    <row r="31" spans="1:3" ht="13.5">
      <c r="A31" s="135"/>
      <c r="B31" s="150"/>
      <c r="C31" s="150"/>
    </row>
    <row r="32" spans="1:3" ht="13.5">
      <c r="A32" s="139" t="s">
        <v>16</v>
      </c>
      <c r="B32" s="153">
        <f>SUM(B27:B29)</f>
        <v>130.30000000000007</v>
      </c>
      <c r="C32" s="153">
        <f>SUM(C27:C29)</f>
        <v>140.29999999999995</v>
      </c>
    </row>
    <row r="33" spans="1:3" ht="13.5">
      <c r="A33" s="132" t="s">
        <v>17</v>
      </c>
      <c r="B33" s="150"/>
      <c r="C33" s="150"/>
    </row>
    <row r="34" spans="1:3" ht="13.5">
      <c r="A34" s="132" t="s">
        <v>18</v>
      </c>
      <c r="B34" s="155">
        <v>124.4</v>
      </c>
      <c r="C34" s="155">
        <v>132.2</v>
      </c>
    </row>
    <row r="35" spans="1:3" ht="13.5">
      <c r="A35" s="132" t="s">
        <v>19</v>
      </c>
      <c r="B35" s="155">
        <v>5.9</v>
      </c>
      <c r="C35" s="155">
        <v>8.1</v>
      </c>
    </row>
    <row r="36" spans="1:3" ht="13.5">
      <c r="A36" s="143" t="s">
        <v>20</v>
      </c>
      <c r="B36" s="157"/>
      <c r="C36" s="157"/>
    </row>
    <row r="37" spans="1:3" ht="13.5">
      <c r="A37" s="142" t="s">
        <v>21</v>
      </c>
      <c r="B37" s="158">
        <v>0.084</v>
      </c>
      <c r="C37" s="158">
        <v>0.091</v>
      </c>
    </row>
    <row r="38" spans="1:3" ht="14.25" thickBot="1">
      <c r="A38" s="142" t="s">
        <v>22</v>
      </c>
      <c r="B38" s="159">
        <v>0.084</v>
      </c>
      <c r="C38" s="159">
        <v>0.091</v>
      </c>
    </row>
    <row r="39" spans="1:3" ht="13.5">
      <c r="A39" s="144"/>
      <c r="B39" s="145"/>
      <c r="C39" s="145"/>
    </row>
    <row r="40" ht="13.5">
      <c r="A40" s="146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32 B18:B32" unlockedFormula="1"/>
    <ignoredError sqref="C18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140625" style="9" customWidth="1"/>
    <col min="2" max="3" width="15.57421875" style="118" customWidth="1"/>
    <col min="4" max="6" width="9.140625" style="9" customWidth="1"/>
    <col min="7" max="7" width="10.00390625" style="9" bestFit="1" customWidth="1"/>
    <col min="8" max="16384" width="9.140625" style="9" customWidth="1"/>
  </cols>
  <sheetData>
    <row r="5" spans="1:3" ht="13.5">
      <c r="A5" s="130" t="s">
        <v>99</v>
      </c>
      <c r="B5" s="131">
        <v>44196</v>
      </c>
      <c r="C5" s="131">
        <v>44286</v>
      </c>
    </row>
    <row r="6" spans="1:3" ht="13.5">
      <c r="A6" s="2" t="s">
        <v>23</v>
      </c>
      <c r="B6" s="8"/>
      <c r="C6" s="8"/>
    </row>
    <row r="7" spans="1:3" ht="13.5">
      <c r="A7" s="121" t="s">
        <v>24</v>
      </c>
      <c r="B7" s="122"/>
      <c r="C7" s="122"/>
    </row>
    <row r="8" spans="1:3" ht="13.5">
      <c r="A8" s="123" t="s">
        <v>25</v>
      </c>
      <c r="B8" s="160">
        <v>1926.5</v>
      </c>
      <c r="C8" s="160">
        <v>1914</v>
      </c>
    </row>
    <row r="9" spans="1:3" ht="13.5">
      <c r="A9" s="181" t="s">
        <v>104</v>
      </c>
      <c r="B9" s="160">
        <v>95.9</v>
      </c>
      <c r="C9" s="160">
        <v>92.5</v>
      </c>
    </row>
    <row r="10" spans="1:3" ht="13.5">
      <c r="A10" s="123" t="s">
        <v>26</v>
      </c>
      <c r="B10" s="160">
        <v>3924.4</v>
      </c>
      <c r="C10" s="160">
        <v>3950</v>
      </c>
    </row>
    <row r="11" spans="1:3" ht="13.5">
      <c r="A11" s="123" t="s">
        <v>27</v>
      </c>
      <c r="B11" s="160">
        <v>812.8</v>
      </c>
      <c r="C11" s="160">
        <v>812.8</v>
      </c>
    </row>
    <row r="12" spans="1:3" ht="13.5">
      <c r="A12" s="123" t="s">
        <v>89</v>
      </c>
      <c r="B12" s="160">
        <v>187.9</v>
      </c>
      <c r="C12" s="160">
        <v>189.5</v>
      </c>
    </row>
    <row r="13" spans="1:3" ht="13.5">
      <c r="A13" s="123" t="s">
        <v>28</v>
      </c>
      <c r="B13" s="160">
        <v>140.8</v>
      </c>
      <c r="C13" s="160">
        <v>140.3</v>
      </c>
    </row>
    <row r="14" spans="1:3" ht="13.5">
      <c r="A14" s="123" t="s">
        <v>29</v>
      </c>
      <c r="B14" s="160">
        <v>156.6</v>
      </c>
      <c r="C14" s="160">
        <v>157.7</v>
      </c>
    </row>
    <row r="15" spans="1:3" ht="13.5">
      <c r="A15" s="123" t="s">
        <v>84</v>
      </c>
      <c r="B15" s="160">
        <v>14.4</v>
      </c>
      <c r="C15" s="160">
        <v>7.8</v>
      </c>
    </row>
    <row r="16" spans="1:3" ht="13.5">
      <c r="A16" s="5"/>
      <c r="B16" s="161">
        <f>SUM(B8:B15)</f>
        <v>7259.3</v>
      </c>
      <c r="C16" s="161">
        <f>SUM(C8:C15)</f>
        <v>7264.6</v>
      </c>
    </row>
    <row r="17" spans="1:3" ht="13.5">
      <c r="A17" s="121" t="s">
        <v>31</v>
      </c>
      <c r="B17" s="162"/>
      <c r="C17" s="162"/>
    </row>
    <row r="18" spans="1:3" ht="13.5">
      <c r="A18" s="123" t="s">
        <v>32</v>
      </c>
      <c r="B18" s="163">
        <v>171.7</v>
      </c>
      <c r="C18" s="163">
        <v>125</v>
      </c>
    </row>
    <row r="19" spans="1:3" ht="13.5">
      <c r="A19" s="123" t="s">
        <v>111</v>
      </c>
      <c r="B19" s="163">
        <v>1971.6</v>
      </c>
      <c r="C19" s="163">
        <v>2188.5</v>
      </c>
    </row>
    <row r="20" spans="1:3" ht="13.5">
      <c r="A20" s="123" t="s">
        <v>112</v>
      </c>
      <c r="B20" s="163">
        <v>32.8</v>
      </c>
      <c r="C20" s="163">
        <v>25.2</v>
      </c>
    </row>
    <row r="21" spans="1:3" ht="13.5">
      <c r="A21" s="123" t="s">
        <v>93</v>
      </c>
      <c r="B21" s="163">
        <v>11.7</v>
      </c>
      <c r="C21" s="163">
        <v>9.9</v>
      </c>
    </row>
    <row r="22" spans="1:3" ht="13.5">
      <c r="A22" s="123" t="s">
        <v>33</v>
      </c>
      <c r="B22" s="163">
        <v>487.5</v>
      </c>
      <c r="C22" s="163">
        <v>456.4</v>
      </c>
    </row>
    <row r="23" spans="1:3" ht="13.5">
      <c r="A23" s="123" t="s">
        <v>113</v>
      </c>
      <c r="B23" s="163">
        <v>113.1</v>
      </c>
      <c r="C23" s="163">
        <v>169.2</v>
      </c>
    </row>
    <row r="24" spans="1:3" ht="13.5">
      <c r="A24" s="123" t="s">
        <v>34</v>
      </c>
      <c r="B24" s="163">
        <v>987.1</v>
      </c>
      <c r="C24" s="163">
        <v>1203.1</v>
      </c>
    </row>
    <row r="25" spans="1:3" ht="13.5">
      <c r="A25" s="5"/>
      <c r="B25" s="161">
        <f>SUM(B18:B24)</f>
        <v>3775.4999999999995</v>
      </c>
      <c r="C25" s="161">
        <f>SUM(C18:C24)</f>
        <v>4177.299999999999</v>
      </c>
    </row>
    <row r="26" spans="1:3" ht="13.5">
      <c r="A26" s="181" t="s">
        <v>102</v>
      </c>
      <c r="B26" s="163">
        <v>0</v>
      </c>
      <c r="C26" s="163">
        <v>0</v>
      </c>
    </row>
    <row r="27" spans="1:3" ht="14.25" thickBot="1">
      <c r="A27" s="3" t="s">
        <v>35</v>
      </c>
      <c r="B27" s="164">
        <f>+B16+B25+B26</f>
        <v>11034.8</v>
      </c>
      <c r="C27" s="164">
        <f>+C16+C25+C26</f>
        <v>11441.9</v>
      </c>
    </row>
    <row r="28" spans="2:3" ht="13.5">
      <c r="B28" s="165"/>
      <c r="C28" s="165"/>
    </row>
    <row r="29" spans="2:3" ht="13.5">
      <c r="B29" s="165"/>
      <c r="C29" s="165"/>
    </row>
    <row r="30" spans="1:3" ht="13.5">
      <c r="A30" s="179" t="s">
        <v>101</v>
      </c>
      <c r="B30" s="166"/>
      <c r="C30" s="166"/>
    </row>
    <row r="31" spans="1:3" ht="13.5">
      <c r="A31" s="124" t="s">
        <v>36</v>
      </c>
      <c r="B31" s="167"/>
      <c r="C31" s="167"/>
    </row>
    <row r="32" spans="1:3" ht="13.5">
      <c r="A32" s="125" t="s">
        <v>37</v>
      </c>
      <c r="B32" s="163">
        <v>1460</v>
      </c>
      <c r="C32" s="163">
        <v>1456.4</v>
      </c>
    </row>
    <row r="33" spans="1:3" ht="13.5">
      <c r="A33" s="125" t="s">
        <v>38</v>
      </c>
      <c r="B33" s="160">
        <v>1198.1</v>
      </c>
      <c r="C33" s="160">
        <v>1511.7</v>
      </c>
    </row>
    <row r="34" spans="1:3" ht="13.5">
      <c r="A34" s="125" t="s">
        <v>39</v>
      </c>
      <c r="B34" s="168">
        <v>302.7</v>
      </c>
      <c r="C34" s="168">
        <v>132.2</v>
      </c>
    </row>
    <row r="35" spans="1:3" ht="13.5">
      <c r="A35" s="6" t="s">
        <v>40</v>
      </c>
      <c r="B35" s="161">
        <f>SUM(B32:B34)</f>
        <v>2960.7999999999997</v>
      </c>
      <c r="C35" s="161">
        <f>SUM(C32:C34)</f>
        <v>3100.3</v>
      </c>
    </row>
    <row r="36" spans="1:3" ht="13.5">
      <c r="A36" s="126" t="s">
        <v>41</v>
      </c>
      <c r="B36" s="169">
        <v>194.5</v>
      </c>
      <c r="C36" s="169">
        <v>202.5</v>
      </c>
    </row>
    <row r="37" spans="1:3" ht="13.5">
      <c r="A37" s="6" t="s">
        <v>42</v>
      </c>
      <c r="B37" s="161">
        <f>SUM(B35:B36)</f>
        <v>3155.2999999999997</v>
      </c>
      <c r="C37" s="161">
        <f>SUM(C35:C36)</f>
        <v>3302.8</v>
      </c>
    </row>
    <row r="38" spans="1:3" ht="13.5">
      <c r="A38" s="124"/>
      <c r="B38" s="170"/>
      <c r="C38" s="170"/>
    </row>
    <row r="39" spans="1:3" ht="13.5">
      <c r="A39" s="179" t="s">
        <v>100</v>
      </c>
      <c r="B39" s="166"/>
      <c r="C39" s="166"/>
    </row>
    <row r="40" spans="1:3" ht="13.5">
      <c r="A40" s="124"/>
      <c r="B40" s="180"/>
      <c r="C40" s="180"/>
    </row>
    <row r="41" spans="1:3" ht="13.5">
      <c r="A41" s="124" t="s">
        <v>43</v>
      </c>
      <c r="B41" s="162"/>
      <c r="C41" s="162"/>
    </row>
    <row r="42" spans="1:3" ht="13.5">
      <c r="A42" s="126" t="s">
        <v>108</v>
      </c>
      <c r="B42" s="184">
        <v>3678.7</v>
      </c>
      <c r="C42" s="184">
        <v>3635</v>
      </c>
    </row>
    <row r="43" spans="1:3" ht="13.5">
      <c r="A43" s="126" t="s">
        <v>105</v>
      </c>
      <c r="B43" s="184">
        <v>73.5</v>
      </c>
      <c r="C43" s="184">
        <v>71.1</v>
      </c>
    </row>
    <row r="44" spans="1:3" ht="13.5">
      <c r="A44" s="125" t="s">
        <v>44</v>
      </c>
      <c r="B44" s="184">
        <v>116.7</v>
      </c>
      <c r="C44" s="184">
        <v>114.2</v>
      </c>
    </row>
    <row r="45" spans="1:3" ht="13.5">
      <c r="A45" s="125" t="s">
        <v>45</v>
      </c>
      <c r="B45" s="184">
        <v>538.2</v>
      </c>
      <c r="C45" s="184">
        <v>543.3</v>
      </c>
    </row>
    <row r="46" spans="1:3" ht="13.5">
      <c r="A46" s="125" t="s">
        <v>46</v>
      </c>
      <c r="B46" s="184">
        <v>120.5</v>
      </c>
      <c r="C46" s="184">
        <v>123.2</v>
      </c>
    </row>
    <row r="47" spans="1:7" ht="13.5">
      <c r="A47" s="125" t="s">
        <v>84</v>
      </c>
      <c r="B47" s="185">
        <v>20.1</v>
      </c>
      <c r="C47" s="185">
        <v>18.5</v>
      </c>
      <c r="G47" s="119"/>
    </row>
    <row r="48" spans="1:3" ht="13.5">
      <c r="A48" s="7"/>
      <c r="B48" s="161">
        <f>SUM(B42:B47)</f>
        <v>4547.7</v>
      </c>
      <c r="C48" s="161">
        <f>SUM(C42:C47)</f>
        <v>4505.299999999999</v>
      </c>
    </row>
    <row r="49" spans="1:3" ht="13.5">
      <c r="A49" s="124" t="s">
        <v>47</v>
      </c>
      <c r="B49" s="167"/>
      <c r="C49" s="167"/>
    </row>
    <row r="50" spans="1:7" ht="13.5">
      <c r="A50" s="126" t="s">
        <v>107</v>
      </c>
      <c r="B50" s="171">
        <v>616.9</v>
      </c>
      <c r="C50" s="171">
        <v>718.1</v>
      </c>
      <c r="G50" s="120"/>
    </row>
    <row r="51" spans="1:7" ht="13.5">
      <c r="A51" s="126" t="s">
        <v>106</v>
      </c>
      <c r="B51" s="171">
        <v>20.1</v>
      </c>
      <c r="C51" s="171">
        <v>18.5</v>
      </c>
      <c r="G51" s="120"/>
    </row>
    <row r="52" spans="1:7" ht="13.5">
      <c r="A52" s="125" t="s">
        <v>48</v>
      </c>
      <c r="B52" s="171">
        <v>1497.5</v>
      </c>
      <c r="C52" s="171">
        <v>1464.3</v>
      </c>
      <c r="G52" s="120"/>
    </row>
    <row r="53" spans="1:7" ht="13.5">
      <c r="A53" s="126" t="s">
        <v>94</v>
      </c>
      <c r="B53" s="171">
        <v>25.4</v>
      </c>
      <c r="C53" s="171">
        <v>75.7</v>
      </c>
      <c r="G53" s="120"/>
    </row>
    <row r="54" spans="1:7" ht="13.5">
      <c r="A54" s="125" t="s">
        <v>49</v>
      </c>
      <c r="B54" s="171">
        <v>1056.2</v>
      </c>
      <c r="C54" s="171">
        <v>1216.4</v>
      </c>
      <c r="G54" s="120"/>
    </row>
    <row r="55" spans="1:7" ht="13.5">
      <c r="A55" s="125" t="s">
        <v>30</v>
      </c>
      <c r="B55" s="172">
        <v>115.7</v>
      </c>
      <c r="C55" s="172">
        <v>140.8</v>
      </c>
      <c r="G55" s="120"/>
    </row>
    <row r="56" spans="1:3" ht="13.5">
      <c r="A56" s="7"/>
      <c r="B56" s="161">
        <f>SUM(B50:B55)</f>
        <v>3331.8</v>
      </c>
      <c r="C56" s="161">
        <f>SUM(C50:C55)</f>
        <v>3633.8</v>
      </c>
    </row>
    <row r="57" spans="1:3" ht="13.5">
      <c r="A57" s="127" t="s">
        <v>50</v>
      </c>
      <c r="B57" s="170">
        <f>B48+B56</f>
        <v>7879.5</v>
      </c>
      <c r="C57" s="170">
        <f>C48+C56</f>
        <v>8139.099999999999</v>
      </c>
    </row>
    <row r="58" spans="1:3" ht="13.5">
      <c r="A58" s="182" t="s">
        <v>103</v>
      </c>
      <c r="B58" s="183">
        <v>0</v>
      </c>
      <c r="C58" s="183">
        <v>0</v>
      </c>
    </row>
    <row r="59" spans="1:3" ht="13.5">
      <c r="A59" s="4" t="s">
        <v>51</v>
      </c>
      <c r="B59" s="173">
        <f>B37+B57+B58</f>
        <v>11034.8</v>
      </c>
      <c r="C59" s="173">
        <f>C37+C57+C58</f>
        <v>11441.9</v>
      </c>
    </row>
    <row r="60" ht="13.5">
      <c r="A60" s="128"/>
    </row>
    <row r="61" ht="13.5">
      <c r="A61" s="12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7109375" style="42" customWidth="1"/>
    <col min="2" max="7" width="10.7109375" style="9" customWidth="1"/>
    <col min="8" max="16384" width="9.140625" style="9" customWidth="1"/>
  </cols>
  <sheetData>
    <row r="2" spans="1:7" ht="13.5">
      <c r="A2" s="111" t="s">
        <v>97</v>
      </c>
      <c r="B2" s="175">
        <v>43921</v>
      </c>
      <c r="C2" s="112" t="s">
        <v>57</v>
      </c>
      <c r="D2" s="175">
        <v>44286</v>
      </c>
      <c r="E2" s="113" t="s">
        <v>57</v>
      </c>
      <c r="F2" s="114" t="s">
        <v>53</v>
      </c>
      <c r="G2" s="115" t="s">
        <v>54</v>
      </c>
    </row>
    <row r="3" spans="1:7" s="21" customFormat="1" ht="12.75">
      <c r="A3" s="10" t="s">
        <v>58</v>
      </c>
      <c r="B3" s="11">
        <v>1117.7378573699998</v>
      </c>
      <c r="C3" s="12">
        <f>B3/$B$3</f>
        <v>1</v>
      </c>
      <c r="D3" s="11">
        <v>1338.6175649000002</v>
      </c>
      <c r="E3" s="12">
        <f>D3/$D$3</f>
        <v>1</v>
      </c>
      <c r="F3" s="13">
        <f>D3-B3</f>
        <v>220.87970753000036</v>
      </c>
      <c r="G3" s="14">
        <f>D3/B3-1</f>
        <v>0.1976131577485647</v>
      </c>
    </row>
    <row r="4" spans="1:7" ht="12.75">
      <c r="A4" s="15" t="s">
        <v>59</v>
      </c>
      <c r="B4" s="16">
        <v>-926.4649528200002</v>
      </c>
      <c r="C4" s="12">
        <f>B4/$B$3</f>
        <v>-0.8288749877363388</v>
      </c>
      <c r="D4" s="16">
        <v>-1130.8080075299995</v>
      </c>
      <c r="E4" s="12">
        <f>D4/$D$3</f>
        <v>-0.8447580826525873</v>
      </c>
      <c r="F4" s="17">
        <f>D4-B4</f>
        <v>-204.34305470999925</v>
      </c>
      <c r="G4" s="18">
        <f>D4/B4-1</f>
        <v>0.2205620990713293</v>
      </c>
    </row>
    <row r="5" spans="1:7" ht="12.75">
      <c r="A5" s="15" t="s">
        <v>6</v>
      </c>
      <c r="B5" s="16">
        <v>-32.61455986</v>
      </c>
      <c r="C5" s="12">
        <f>B5/$B$3</f>
        <v>-0.02917907776403045</v>
      </c>
      <c r="D5" s="16">
        <v>-33.72978025</v>
      </c>
      <c r="E5" s="12">
        <f>D5/$D$3</f>
        <v>-0.025197473224938403</v>
      </c>
      <c r="F5" s="17">
        <f>D5-B5</f>
        <v>-1.1152203899999975</v>
      </c>
      <c r="G5" s="18">
        <f>D5/B5-1</f>
        <v>0.03419394266815656</v>
      </c>
    </row>
    <row r="6" spans="1:7" ht="12.75">
      <c r="A6" s="15" t="s">
        <v>9</v>
      </c>
      <c r="B6" s="19">
        <v>2.20523282</v>
      </c>
      <c r="C6" s="12">
        <f>B6/$B$3</f>
        <v>0.0019729427660156737</v>
      </c>
      <c r="D6" s="19">
        <v>4.41179447</v>
      </c>
      <c r="E6" s="12">
        <f>D6/$D$3</f>
        <v>0.003295784087764886</v>
      </c>
      <c r="F6" s="20">
        <f>D6-B6</f>
        <v>2.2065616500000003</v>
      </c>
      <c r="G6" s="18">
        <f>D6/B6-1</f>
        <v>1.000602580366095</v>
      </c>
    </row>
    <row r="7" spans="1:13" s="21" customFormat="1" ht="12.75">
      <c r="A7" s="22" t="s">
        <v>60</v>
      </c>
      <c r="B7" s="23">
        <f>SUM(B3:B6)</f>
        <v>160.86357750999957</v>
      </c>
      <c r="C7" s="24">
        <f>B7/$B$3</f>
        <v>0.1439188772656464</v>
      </c>
      <c r="D7" s="23">
        <f>SUM(D3:D6)</f>
        <v>178.49157159000066</v>
      </c>
      <c r="E7" s="24">
        <f>D7/$D$3</f>
        <v>0.13334022821023916</v>
      </c>
      <c r="F7" s="25">
        <f>D7-B7</f>
        <v>17.627994080001088</v>
      </c>
      <c r="G7" s="26">
        <f>D7/B7-1</f>
        <v>0.10958350145423879</v>
      </c>
      <c r="M7" s="99"/>
    </row>
    <row r="10" spans="1:5" ht="13.5">
      <c r="A10" s="111" t="s">
        <v>52</v>
      </c>
      <c r="B10" s="175">
        <f>B2</f>
        <v>43921</v>
      </c>
      <c r="C10" s="175">
        <f>D2</f>
        <v>44286</v>
      </c>
      <c r="D10" s="114" t="s">
        <v>53</v>
      </c>
      <c r="E10" s="116" t="s">
        <v>54</v>
      </c>
    </row>
    <row r="11" spans="1:5" ht="12.75">
      <c r="A11" s="10" t="s">
        <v>55</v>
      </c>
      <c r="B11" s="100">
        <v>2038.927</v>
      </c>
      <c r="C11" s="100">
        <v>2056.658</v>
      </c>
      <c r="D11" s="13">
        <f>C11-B11</f>
        <v>17.730999999999995</v>
      </c>
      <c r="E11" s="101">
        <f>C11/B11-1</f>
        <v>0.008696240718770287</v>
      </c>
    </row>
    <row r="12" spans="1:5" ht="12.75">
      <c r="A12" s="15" t="s">
        <v>56</v>
      </c>
      <c r="B12" s="68">
        <v>1127.3144256810026</v>
      </c>
      <c r="C12" s="68">
        <v>1199.0182583913697</v>
      </c>
      <c r="D12" s="31">
        <f>C12-B12</f>
        <v>71.70383271036712</v>
      </c>
      <c r="E12" s="32">
        <f>C12/B12-1</f>
        <v>0.06360588587966598</v>
      </c>
    </row>
    <row r="13" spans="1:5" ht="12.75">
      <c r="A13" s="15" t="s">
        <v>91</v>
      </c>
      <c r="B13" s="68">
        <v>3580.3274223722838</v>
      </c>
      <c r="C13" s="68">
        <v>4944.757569524983</v>
      </c>
      <c r="D13" s="31">
        <f>C13-B13</f>
        <v>1364.4301471526996</v>
      </c>
      <c r="E13" s="29">
        <f>C13/B13-1</f>
        <v>0.3810908853270867</v>
      </c>
    </row>
    <row r="14" spans="1:5" ht="12.75">
      <c r="A14" s="102" t="s">
        <v>88</v>
      </c>
      <c r="B14" s="103">
        <v>2231.3</v>
      </c>
      <c r="C14" s="103">
        <v>3462</v>
      </c>
      <c r="D14" s="104">
        <f>C14-B14</f>
        <v>1230.6999999999998</v>
      </c>
      <c r="E14" s="105">
        <f>C14/B14-1</f>
        <v>0.5515618697620219</v>
      </c>
    </row>
    <row r="15" spans="1:5" ht="12.75">
      <c r="A15" s="33" t="s">
        <v>90</v>
      </c>
      <c r="B15" s="106">
        <v>217.92518203415523</v>
      </c>
      <c r="C15" s="106">
        <v>238.06893407857658</v>
      </c>
      <c r="D15" s="107">
        <f>C15-B15</f>
        <v>20.143752044421348</v>
      </c>
      <c r="E15" s="36">
        <f>C15/B15-1</f>
        <v>0.09243425590560816</v>
      </c>
    </row>
    <row r="16" spans="1:5" ht="12.75">
      <c r="A16" s="108"/>
      <c r="B16" s="27"/>
      <c r="C16" s="27"/>
      <c r="D16" s="28"/>
      <c r="E16" s="109"/>
    </row>
    <row r="18" spans="1:5" ht="13.5">
      <c r="A18" s="117" t="s">
        <v>61</v>
      </c>
      <c r="B18" s="175">
        <f>B10</f>
        <v>43921</v>
      </c>
      <c r="C18" s="175">
        <f>C10</f>
        <v>44286</v>
      </c>
      <c r="D18" s="114" t="s">
        <v>53</v>
      </c>
      <c r="E18" s="116" t="s">
        <v>54</v>
      </c>
    </row>
    <row r="19" spans="1:5" ht="12.75">
      <c r="A19" s="10" t="s">
        <v>62</v>
      </c>
      <c r="B19" s="85">
        <f>B7</f>
        <v>160.86357750999957</v>
      </c>
      <c r="C19" s="85">
        <f>D7</f>
        <v>178.49157159000066</v>
      </c>
      <c r="D19" s="13">
        <f>C19-B19</f>
        <v>17.627994080001088</v>
      </c>
      <c r="E19" s="76">
        <f>C19/B19-1</f>
        <v>0.10958350145423879</v>
      </c>
    </row>
    <row r="20" spans="1:5" ht="12.75">
      <c r="A20" s="15" t="s">
        <v>63</v>
      </c>
      <c r="B20" s="30">
        <v>349.1845902200001</v>
      </c>
      <c r="C20" s="30">
        <v>362</v>
      </c>
      <c r="D20" s="31">
        <f>C20-B20</f>
        <v>12.815409779999925</v>
      </c>
      <c r="E20" s="29">
        <f>C20/B20-1</f>
        <v>0.03670096029130532</v>
      </c>
    </row>
    <row r="21" spans="1:5" ht="12.75">
      <c r="A21" s="33" t="s">
        <v>64</v>
      </c>
      <c r="B21" s="39">
        <f>B19/B20</f>
        <v>0.46068349525003144</v>
      </c>
      <c r="C21" s="39">
        <f>C19/C20</f>
        <v>0.49307063975138304</v>
      </c>
      <c r="D21" s="110"/>
      <c r="E21" s="41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D7 B7" formulaRange="1"/>
    <ignoredError sqref="C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8515625" style="42" customWidth="1"/>
    <col min="2" max="7" width="10.7109375" style="9" customWidth="1"/>
    <col min="8" max="16384" width="9.140625" style="9" customWidth="1"/>
  </cols>
  <sheetData>
    <row r="2" spans="1:7" ht="13.5">
      <c r="A2" s="92" t="s">
        <v>97</v>
      </c>
      <c r="B2" s="176">
        <v>43921</v>
      </c>
      <c r="C2" s="93" t="s">
        <v>57</v>
      </c>
      <c r="D2" s="176">
        <v>44286</v>
      </c>
      <c r="E2" s="94" t="s">
        <v>57</v>
      </c>
      <c r="F2" s="95" t="s">
        <v>53</v>
      </c>
      <c r="G2" s="96" t="s">
        <v>54</v>
      </c>
    </row>
    <row r="3" spans="1:7" s="21" customFormat="1" ht="12.75">
      <c r="A3" s="10" t="s">
        <v>58</v>
      </c>
      <c r="B3" s="11">
        <v>616.2268641800001</v>
      </c>
      <c r="C3" s="12">
        <f>B3/$B$3</f>
        <v>1</v>
      </c>
      <c r="D3" s="11">
        <v>590.6365902499999</v>
      </c>
      <c r="E3" s="12">
        <f>D3/$D$3</f>
        <v>1</v>
      </c>
      <c r="F3" s="13">
        <f>D3-B3</f>
        <v>-25.590273930000194</v>
      </c>
      <c r="G3" s="14">
        <f>D3/B3-1</f>
        <v>-0.04152735853873013</v>
      </c>
    </row>
    <row r="4" spans="1:7" ht="12.75">
      <c r="A4" s="15" t="s">
        <v>59</v>
      </c>
      <c r="B4" s="16">
        <v>-553.4219620299999</v>
      </c>
      <c r="C4" s="12">
        <f>B4/$B$3</f>
        <v>-0.8980815251643186</v>
      </c>
      <c r="D4" s="16">
        <v>-534.02326015</v>
      </c>
      <c r="E4" s="12">
        <f>D4/$D$3</f>
        <v>-0.90414862364684</v>
      </c>
      <c r="F4" s="17">
        <f>D4-B4</f>
        <v>19.398701879999862</v>
      </c>
      <c r="G4" s="18">
        <f>D4/B4-1</f>
        <v>-0.03505228055793763</v>
      </c>
    </row>
    <row r="5" spans="1:7" ht="12.75">
      <c r="A5" s="15" t="s">
        <v>6</v>
      </c>
      <c r="B5" s="16">
        <v>-12.14361907</v>
      </c>
      <c r="C5" s="12">
        <f>B5/$B$3</f>
        <v>-0.019706409726488076</v>
      </c>
      <c r="D5" s="16">
        <v>-12.081941129999999</v>
      </c>
      <c r="E5" s="12">
        <f>D5/$D$3</f>
        <v>-0.02045579520375812</v>
      </c>
      <c r="F5" s="17">
        <f>D5-B5</f>
        <v>0.06167794000000093</v>
      </c>
      <c r="G5" s="18">
        <f>D5/B5-1</f>
        <v>-0.0050790410704146804</v>
      </c>
    </row>
    <row r="6" spans="1:7" ht="12.75">
      <c r="A6" s="15" t="s">
        <v>9</v>
      </c>
      <c r="B6" s="19">
        <v>1.84320724</v>
      </c>
      <c r="C6" s="12">
        <f>B6/$B$3</f>
        <v>0.0029911179585666334</v>
      </c>
      <c r="D6" s="19">
        <v>2.6774486700000004</v>
      </c>
      <c r="E6" s="12">
        <f>D6/$D$3</f>
        <v>0.0045331574680578315</v>
      </c>
      <c r="F6" s="20">
        <f>D6-B6</f>
        <v>0.8342414300000005</v>
      </c>
      <c r="G6" s="18">
        <f>D6/B6-1</f>
        <v>0.45260316468809036</v>
      </c>
    </row>
    <row r="7" spans="1:7" s="21" customFormat="1" ht="12.75">
      <c r="A7" s="22" t="s">
        <v>60</v>
      </c>
      <c r="B7" s="84">
        <f>SUM(B3:B6)</f>
        <v>52.5044903200002</v>
      </c>
      <c r="C7" s="24">
        <f>B7/$B$3</f>
        <v>0.08520318306775995</v>
      </c>
      <c r="D7" s="84">
        <f>SUM(D3:D6)</f>
        <v>47.20883763999987</v>
      </c>
      <c r="E7" s="24">
        <f>D7/$D$3</f>
        <v>0.07992873861745967</v>
      </c>
      <c r="F7" s="25">
        <f>D7-B7</f>
        <v>-5.29565268000033</v>
      </c>
      <c r="G7" s="26">
        <f>D7/B7-1</f>
        <v>-0.10086094822985248</v>
      </c>
    </row>
    <row r="10" spans="1:5" ht="13.5">
      <c r="A10" s="92" t="s">
        <v>52</v>
      </c>
      <c r="B10" s="176">
        <f>B2</f>
        <v>43921</v>
      </c>
      <c r="C10" s="176">
        <f>D2</f>
        <v>44286</v>
      </c>
      <c r="D10" s="95" t="s">
        <v>53</v>
      </c>
      <c r="E10" s="97" t="s">
        <v>54</v>
      </c>
    </row>
    <row r="11" spans="1:5" ht="12.75">
      <c r="A11" s="10" t="s">
        <v>55</v>
      </c>
      <c r="B11" s="100">
        <v>1303.7379999999998</v>
      </c>
      <c r="C11" s="100">
        <v>1315.5879999999997</v>
      </c>
      <c r="D11" s="13">
        <f>C11-B11</f>
        <v>11.849999999999909</v>
      </c>
      <c r="E11" s="76">
        <f>C11/B11-1</f>
        <v>0.009089249527128862</v>
      </c>
    </row>
    <row r="12" spans="1:5" ht="12.75">
      <c r="A12" s="15" t="s">
        <v>85</v>
      </c>
      <c r="B12" s="51">
        <v>3295.5544602857008</v>
      </c>
      <c r="C12" s="51">
        <v>2861.8700685801596</v>
      </c>
      <c r="D12" s="31">
        <f>C12-B12</f>
        <v>-433.6843917055412</v>
      </c>
      <c r="E12" s="60">
        <f>C12/B12-1</f>
        <v>-0.13159679105043343</v>
      </c>
    </row>
    <row r="13" spans="1:5" ht="12.75">
      <c r="A13" s="33" t="s">
        <v>86</v>
      </c>
      <c r="B13" s="86">
        <v>744.7711090732606</v>
      </c>
      <c r="C13" s="86">
        <v>687.8307271947758</v>
      </c>
      <c r="D13" s="73">
        <f>C13-B13</f>
        <v>-56.9403818784848</v>
      </c>
      <c r="E13" s="87">
        <f>C13/B13-1</f>
        <v>-0.0764535320782479</v>
      </c>
    </row>
    <row r="15" ht="12.75">
      <c r="G15" s="9" t="s">
        <v>110</v>
      </c>
    </row>
    <row r="16" spans="1:5" ht="13.5">
      <c r="A16" s="98" t="s">
        <v>61</v>
      </c>
      <c r="B16" s="176">
        <f>B10</f>
        <v>43921</v>
      </c>
      <c r="C16" s="176">
        <f>C10</f>
        <v>44286</v>
      </c>
      <c r="D16" s="95" t="s">
        <v>53</v>
      </c>
      <c r="E16" s="97" t="s">
        <v>54</v>
      </c>
    </row>
    <row r="17" spans="1:5" s="21" customFormat="1" ht="12.75">
      <c r="A17" s="10" t="s">
        <v>62</v>
      </c>
      <c r="B17" s="37">
        <f>B7</f>
        <v>52.5044903200002</v>
      </c>
      <c r="C17" s="88">
        <f>D7</f>
        <v>47.20883763999987</v>
      </c>
      <c r="D17" s="13">
        <f>C17-B17</f>
        <v>-5.29565268000033</v>
      </c>
      <c r="E17" s="58">
        <f>C17/B17-1</f>
        <v>-0.10086094822985248</v>
      </c>
    </row>
    <row r="18" spans="1:5" ht="12.75">
      <c r="A18" s="15" t="s">
        <v>63</v>
      </c>
      <c r="B18" s="38">
        <f>+GAS!B20</f>
        <v>349.1845902200001</v>
      </c>
      <c r="C18" s="38">
        <f>+GAS!C20</f>
        <v>362</v>
      </c>
      <c r="D18" s="20">
        <f>C18-B18</f>
        <v>12.815409779999925</v>
      </c>
      <c r="E18" s="69">
        <f>C18/B18-1</f>
        <v>0.03670096029130532</v>
      </c>
    </row>
    <row r="19" spans="1:5" ht="12.75">
      <c r="A19" s="89" t="s">
        <v>64</v>
      </c>
      <c r="B19" s="90">
        <f>B17/B18</f>
        <v>0.15036313683522032</v>
      </c>
      <c r="C19" s="90">
        <f>C17/C18</f>
        <v>0.1304111537016571</v>
      </c>
      <c r="D19" s="91"/>
      <c r="E19" s="41"/>
    </row>
    <row r="26" ht="12.75">
      <c r="G26" s="9" t="s">
        <v>109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7" formula="1" formulaRange="1"/>
    <ignoredError sqref="D7 B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42" customWidth="1"/>
    <col min="2" max="7" width="10.7109375" style="9" customWidth="1"/>
    <col min="8" max="16384" width="9.140625" style="9" customWidth="1"/>
  </cols>
  <sheetData>
    <row r="2" spans="1:7" ht="13.5">
      <c r="A2" s="77" t="s">
        <v>97</v>
      </c>
      <c r="B2" s="131">
        <v>43921</v>
      </c>
      <c r="C2" s="78" t="s">
        <v>57</v>
      </c>
      <c r="D2" s="131">
        <v>44286</v>
      </c>
      <c r="E2" s="79" t="s">
        <v>57</v>
      </c>
      <c r="F2" s="80" t="s">
        <v>53</v>
      </c>
      <c r="G2" s="81" t="s">
        <v>54</v>
      </c>
    </row>
    <row r="3" spans="1:7" s="21" customFormat="1" ht="12.75">
      <c r="A3" s="10" t="s">
        <v>58</v>
      </c>
      <c r="B3" s="11">
        <v>199.17824062000005</v>
      </c>
      <c r="C3" s="12">
        <f>B3/$B$3</f>
        <v>1</v>
      </c>
      <c r="D3" s="11">
        <v>209.76563381</v>
      </c>
      <c r="E3" s="12">
        <f>D3/$D$3</f>
        <v>1</v>
      </c>
      <c r="F3" s="13">
        <f>D3-B3</f>
        <v>10.587393189999943</v>
      </c>
      <c r="G3" s="14">
        <f>D3/B3-1</f>
        <v>0.05315537057182351</v>
      </c>
    </row>
    <row r="4" spans="1:7" ht="12.75">
      <c r="A4" s="15" t="s">
        <v>59</v>
      </c>
      <c r="B4" s="16">
        <v>-98.71369401999998</v>
      </c>
      <c r="C4" s="12">
        <f>B4/$B$3</f>
        <v>-0.4956048096053312</v>
      </c>
      <c r="D4" s="16">
        <v>-110.6865841</v>
      </c>
      <c r="E4" s="12">
        <f>D4/$D$3</f>
        <v>-0.5276678647955122</v>
      </c>
      <c r="F4" s="17">
        <f>D4-B4</f>
        <v>-11.972890080000028</v>
      </c>
      <c r="G4" s="18">
        <f>D4/B4-1</f>
        <v>0.12128904909155014</v>
      </c>
    </row>
    <row r="5" spans="1:7" ht="12.75">
      <c r="A5" s="15" t="s">
        <v>6</v>
      </c>
      <c r="B5" s="16">
        <v>-44.085265230000005</v>
      </c>
      <c r="C5" s="12">
        <f>B5/$B$3</f>
        <v>-0.221335749792607</v>
      </c>
      <c r="D5" s="16">
        <v>-45.21816740999999</v>
      </c>
      <c r="E5" s="12">
        <f>D5/$D$3</f>
        <v>-0.21556518381346193</v>
      </c>
      <c r="F5" s="17">
        <f>D5-B5</f>
        <v>-1.1329021799999879</v>
      </c>
      <c r="G5" s="18">
        <f>D5/B5-1</f>
        <v>0.02569797809062635</v>
      </c>
    </row>
    <row r="6" spans="1:7" ht="12.75">
      <c r="A6" s="15" t="s">
        <v>9</v>
      </c>
      <c r="B6" s="19">
        <v>0.80413884</v>
      </c>
      <c r="C6" s="12">
        <f>B6/$B$3</f>
        <v>0.004037282574124988</v>
      </c>
      <c r="D6" s="19">
        <v>1.18286566</v>
      </c>
      <c r="E6" s="12">
        <f>D6/$D$3</f>
        <v>0.005638986894637887</v>
      </c>
      <c r="F6" s="20">
        <f>D6-B6</f>
        <v>0.37872682</v>
      </c>
      <c r="G6" s="18">
        <f>D6/B6-1</f>
        <v>0.47097192818095945</v>
      </c>
    </row>
    <row r="7" spans="1:7" s="21" customFormat="1" ht="12.75">
      <c r="A7" s="22" t="s">
        <v>60</v>
      </c>
      <c r="B7" s="23">
        <f>SUM(B3:B6)</f>
        <v>57.18342021000007</v>
      </c>
      <c r="C7" s="24">
        <f>B7/$B$3</f>
        <v>0.2870967231761868</v>
      </c>
      <c r="D7" s="23">
        <f>SUM(D3:D6)</f>
        <v>55.04374796</v>
      </c>
      <c r="E7" s="24">
        <f>D7/$D$3</f>
        <v>0.2624059382856637</v>
      </c>
      <c r="F7" s="25">
        <f>D7-B7</f>
        <v>-2.139672250000075</v>
      </c>
      <c r="G7" s="186">
        <f>D7/B7-1</f>
        <v>-0.03741770328081728</v>
      </c>
    </row>
    <row r="10" spans="1:5" ht="13.5">
      <c r="A10" s="77" t="s">
        <v>52</v>
      </c>
      <c r="B10" s="131">
        <f>B2</f>
        <v>43921</v>
      </c>
      <c r="C10" s="131">
        <f>D2</f>
        <v>44286</v>
      </c>
      <c r="D10" s="80" t="s">
        <v>53</v>
      </c>
      <c r="E10" s="82" t="s">
        <v>54</v>
      </c>
    </row>
    <row r="11" spans="1:5" ht="12.75">
      <c r="A11" s="15" t="s">
        <v>65</v>
      </c>
      <c r="B11" s="68">
        <v>1467.8480000000002</v>
      </c>
      <c r="C11" s="68">
        <v>1472.082</v>
      </c>
      <c r="D11" s="31">
        <f>C11-B11</f>
        <v>4.233999999999924</v>
      </c>
      <c r="E11" s="69">
        <f>C11/B11-1</f>
        <v>0.00288449485232789</v>
      </c>
    </row>
    <row r="12" spans="1:5" ht="12.75">
      <c r="A12" s="15" t="s">
        <v>87</v>
      </c>
      <c r="B12" s="27"/>
      <c r="C12" s="27"/>
      <c r="D12" s="31"/>
      <c r="E12" s="69"/>
    </row>
    <row r="13" spans="1:5" ht="12.75">
      <c r="A13" s="70" t="s">
        <v>66</v>
      </c>
      <c r="B13" s="30">
        <v>66.03937956527272</v>
      </c>
      <c r="C13" s="30">
        <v>65.40741058012216</v>
      </c>
      <c r="D13" s="31">
        <f>C13-B13</f>
        <v>-0.6319689851505643</v>
      </c>
      <c r="E13" s="69">
        <f>C13/B13-1</f>
        <v>-0.00956957786870083</v>
      </c>
    </row>
    <row r="14" spans="1:5" ht="12.75">
      <c r="A14" s="70" t="s">
        <v>67</v>
      </c>
      <c r="B14" s="30">
        <v>56.38953370190547</v>
      </c>
      <c r="C14" s="30">
        <v>55.52471006056935</v>
      </c>
      <c r="D14" s="31">
        <f>C14-B14</f>
        <v>-0.8648236413361232</v>
      </c>
      <c r="E14" s="69">
        <f>C14/B14-1</f>
        <v>-0.015336598559368864</v>
      </c>
    </row>
    <row r="15" spans="1:5" ht="12.75">
      <c r="A15" s="71" t="s">
        <v>68</v>
      </c>
      <c r="B15" s="72">
        <v>55.51615718202418</v>
      </c>
      <c r="C15" s="72">
        <v>54.5155545130242</v>
      </c>
      <c r="D15" s="73">
        <f>C15-B15</f>
        <v>-1.0006026689999814</v>
      </c>
      <c r="E15" s="74">
        <f>C15/B15-1</f>
        <v>-0.018023629872637725</v>
      </c>
    </row>
    <row r="18" spans="1:10" ht="13.5">
      <c r="A18" s="83" t="s">
        <v>61</v>
      </c>
      <c r="B18" s="131">
        <f>B10</f>
        <v>43921</v>
      </c>
      <c r="C18" s="131">
        <f>C10</f>
        <v>44286</v>
      </c>
      <c r="D18" s="80" t="s">
        <v>53</v>
      </c>
      <c r="E18" s="82" t="s">
        <v>54</v>
      </c>
      <c r="J18" s="75"/>
    </row>
    <row r="19" spans="1:5" s="21" customFormat="1" ht="12.75">
      <c r="A19" s="10" t="s">
        <v>62</v>
      </c>
      <c r="B19" s="37">
        <f>B7</f>
        <v>57.18342021000007</v>
      </c>
      <c r="C19" s="37">
        <f>D7</f>
        <v>55.04374796</v>
      </c>
      <c r="D19" s="13">
        <f>C19-B19</f>
        <v>-2.139672250000075</v>
      </c>
      <c r="E19" s="14">
        <f>C19/B19-1</f>
        <v>-0.03741770328081728</v>
      </c>
    </row>
    <row r="20" spans="1:5" ht="12.75">
      <c r="A20" s="15" t="s">
        <v>63</v>
      </c>
      <c r="B20" s="38">
        <f>+'E.E.'!B18</f>
        <v>349.1845902200001</v>
      </c>
      <c r="C20" s="38">
        <f>+'E.E.'!C18</f>
        <v>362</v>
      </c>
      <c r="D20" s="28">
        <f>C20-B20</f>
        <v>12.815409779999925</v>
      </c>
      <c r="E20" s="29">
        <f>C20/B20-1</f>
        <v>0.03670096029130532</v>
      </c>
    </row>
    <row r="21" spans="1:5" ht="12.75">
      <c r="A21" s="33" t="s">
        <v>64</v>
      </c>
      <c r="B21" s="39">
        <f>B19/B20</f>
        <v>0.16376272553715002</v>
      </c>
      <c r="C21" s="39">
        <f>C19/C20</f>
        <v>0.1520545523756906</v>
      </c>
      <c r="D21" s="40"/>
      <c r="E21" s="41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E4:E5" evalError="1"/>
    <ignoredError sqref="C7" formula="1" formulaRange="1"/>
    <ignoredError sqref="D7 B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42" customWidth="1"/>
    <col min="2" max="7" width="12.7109375" style="9" customWidth="1"/>
    <col min="8" max="16384" width="9.140625" style="9" customWidth="1"/>
  </cols>
  <sheetData>
    <row r="2" spans="1:7" ht="13.5">
      <c r="A2" s="61" t="s">
        <v>97</v>
      </c>
      <c r="B2" s="177">
        <v>43921</v>
      </c>
      <c r="C2" s="62" t="s">
        <v>57</v>
      </c>
      <c r="D2" s="177">
        <v>44286</v>
      </c>
      <c r="E2" s="63" t="s">
        <v>57</v>
      </c>
      <c r="F2" s="64" t="s">
        <v>53</v>
      </c>
      <c r="G2" s="65" t="s">
        <v>54</v>
      </c>
    </row>
    <row r="3" spans="1:7" s="21" customFormat="1" ht="12.75">
      <c r="A3" s="10" t="s">
        <v>58</v>
      </c>
      <c r="B3" s="11">
        <v>294.02141373000006</v>
      </c>
      <c r="C3" s="12">
        <f>B3/$B$3</f>
        <v>1</v>
      </c>
      <c r="D3" s="11">
        <v>302.9495025</v>
      </c>
      <c r="E3" s="12">
        <f>D3/$D$3</f>
        <v>1</v>
      </c>
      <c r="F3" s="13">
        <f>D3-B3</f>
        <v>8.928088769999931</v>
      </c>
      <c r="G3" s="14">
        <f>D3/B3-1</f>
        <v>0.03036543718614526</v>
      </c>
    </row>
    <row r="4" spans="1:7" ht="12.75">
      <c r="A4" s="15" t="s">
        <v>59</v>
      </c>
      <c r="B4" s="16">
        <v>-172.09095951999998</v>
      </c>
      <c r="C4" s="12">
        <f>B4/$B$3</f>
        <v>-0.5853007688685938</v>
      </c>
      <c r="D4" s="16">
        <v>-183.11650444</v>
      </c>
      <c r="E4" s="12">
        <f>D4/$D$3</f>
        <v>-0.6044456350939214</v>
      </c>
      <c r="F4" s="17">
        <f>D4-B4</f>
        <v>-11.025544920000016</v>
      </c>
      <c r="G4" s="18">
        <f>D4/B4-1</f>
        <v>0.06406812391977312</v>
      </c>
    </row>
    <row r="5" spans="1:7" ht="12.75">
      <c r="A5" s="15" t="s">
        <v>6</v>
      </c>
      <c r="B5" s="16">
        <v>-53.29151995</v>
      </c>
      <c r="C5" s="12">
        <f>B5/$B$3</f>
        <v>-0.18125047177324852</v>
      </c>
      <c r="D5" s="16">
        <v>-53.632113939999996</v>
      </c>
      <c r="E5" s="12">
        <f>D5/$D$3</f>
        <v>-0.17703318043904032</v>
      </c>
      <c r="F5" s="17">
        <f>D5-B5</f>
        <v>-0.340593989999995</v>
      </c>
      <c r="G5" s="18">
        <f>D5/B5-1</f>
        <v>0.006391147978506817</v>
      </c>
    </row>
    <row r="6" spans="1:7" ht="12.75">
      <c r="A6" s="15" t="s">
        <v>9</v>
      </c>
      <c r="B6" s="19">
        <v>1.57860552</v>
      </c>
      <c r="C6" s="12">
        <f>B6/$B$3</f>
        <v>0.005369015473987326</v>
      </c>
      <c r="D6" s="19">
        <v>4.6152710500000005</v>
      </c>
      <c r="E6" s="12">
        <f>D6/$D$3</f>
        <v>0.015234456607170037</v>
      </c>
      <c r="F6" s="20">
        <f>D6-B6</f>
        <v>3.0366655300000005</v>
      </c>
      <c r="G6" s="18">
        <f>D6/B6-1</f>
        <v>1.923637977650047</v>
      </c>
    </row>
    <row r="7" spans="1:7" s="21" customFormat="1" ht="12.75">
      <c r="A7" s="22" t="s">
        <v>60</v>
      </c>
      <c r="B7" s="50">
        <f>SUM(B3:B6)</f>
        <v>70.21753978000007</v>
      </c>
      <c r="C7" s="24">
        <f>B7/$B$3</f>
        <v>0.2388177748321449</v>
      </c>
      <c r="D7" s="50">
        <f>SUM(D3:D6)</f>
        <v>70.81615517</v>
      </c>
      <c r="E7" s="24">
        <f>D7/$D$3</f>
        <v>0.2337556410742084</v>
      </c>
      <c r="F7" s="25">
        <f>D7-B7</f>
        <v>0.5986153899999351</v>
      </c>
      <c r="G7" s="26">
        <f>D7/B7-1</f>
        <v>0.0085251547102827</v>
      </c>
    </row>
    <row r="9" spans="1:7" ht="13.5">
      <c r="A9" s="61" t="s">
        <v>98</v>
      </c>
      <c r="B9" s="177">
        <f>B2</f>
        <v>43921</v>
      </c>
      <c r="C9" s="62" t="s">
        <v>57</v>
      </c>
      <c r="D9" s="177">
        <f>D2</f>
        <v>44286</v>
      </c>
      <c r="E9" s="63" t="s">
        <v>57</v>
      </c>
      <c r="F9" s="64" t="s">
        <v>53</v>
      </c>
      <c r="G9" s="65" t="s">
        <v>54</v>
      </c>
    </row>
    <row r="10" spans="1:7" ht="12.75">
      <c r="A10" s="15" t="s">
        <v>69</v>
      </c>
      <c r="B10" s="51">
        <v>513.4281199999997</v>
      </c>
      <c r="C10" s="52">
        <f>B10/$B$13</f>
        <v>0.3008221974232949</v>
      </c>
      <c r="D10" s="51">
        <v>522.2548039999995</v>
      </c>
      <c r="E10" s="52">
        <f>D10/$D$13</f>
        <v>0.30097740968656966</v>
      </c>
      <c r="F10" s="31">
        <f>D10-B10</f>
        <v>8.826683999999773</v>
      </c>
      <c r="G10" s="18">
        <f>D10/B10-1</f>
        <v>0.01719166453134613</v>
      </c>
    </row>
    <row r="11" spans="1:7" ht="12.75">
      <c r="A11" s="15" t="s">
        <v>70</v>
      </c>
      <c r="B11" s="51">
        <v>579.2375419999995</v>
      </c>
      <c r="C11" s="52">
        <f>B11/$B$13</f>
        <v>0.339380535321104</v>
      </c>
      <c r="D11" s="51">
        <v>626.1605869999987</v>
      </c>
      <c r="E11" s="52">
        <f aca="true" t="shared" si="0" ref="E11:E20">D11/$D$13</f>
        <v>0.3608587036053033</v>
      </c>
      <c r="F11" s="31">
        <f aca="true" t="shared" si="1" ref="F11:F20">D11-B11</f>
        <v>46.923044999999206</v>
      </c>
      <c r="G11" s="18">
        <f aca="true" t="shared" si="2" ref="G11:G20">D11/B11-1</f>
        <v>0.08100829383051145</v>
      </c>
    </row>
    <row r="12" spans="1:7" ht="12.75">
      <c r="A12" s="15" t="s">
        <v>71</v>
      </c>
      <c r="B12" s="51">
        <v>614.0837879999998</v>
      </c>
      <c r="C12" s="52">
        <f>B12/$B$13</f>
        <v>0.3597972672556011</v>
      </c>
      <c r="D12" s="51">
        <v>586.780631</v>
      </c>
      <c r="E12" s="52">
        <f t="shared" si="0"/>
        <v>0.33816388670812697</v>
      </c>
      <c r="F12" s="31">
        <f t="shared" si="1"/>
        <v>-27.30315699999983</v>
      </c>
      <c r="G12" s="18">
        <f t="shared" si="2"/>
        <v>-0.044461615065466975</v>
      </c>
    </row>
    <row r="13" spans="1:7" s="21" customFormat="1" ht="12.75">
      <c r="A13" s="22" t="s">
        <v>72</v>
      </c>
      <c r="B13" s="53">
        <f>SUM(B10:B12)</f>
        <v>1706.749449999999</v>
      </c>
      <c r="C13" s="54">
        <f>B13/$B$13</f>
        <v>1</v>
      </c>
      <c r="D13" s="53">
        <f>SUM(D10:D12)</f>
        <v>1735.1960219999983</v>
      </c>
      <c r="E13" s="54">
        <f t="shared" si="0"/>
        <v>1</v>
      </c>
      <c r="F13" s="25">
        <f t="shared" si="1"/>
        <v>28.446571999999378</v>
      </c>
      <c r="G13" s="55">
        <f t="shared" si="2"/>
        <v>0.016667104829006574</v>
      </c>
    </row>
    <row r="14" spans="1:7" ht="12.75">
      <c r="A14" s="15" t="s">
        <v>73</v>
      </c>
      <c r="B14" s="51">
        <v>176.65719199999995</v>
      </c>
      <c r="C14" s="52">
        <f>B14/$B$20</f>
        <v>0.10350505283596259</v>
      </c>
      <c r="D14" s="51">
        <v>160.49020099999993</v>
      </c>
      <c r="E14" s="52">
        <f t="shared" si="0"/>
        <v>0.09249110703643608</v>
      </c>
      <c r="F14" s="31">
        <f t="shared" si="1"/>
        <v>-16.166991000000024</v>
      </c>
      <c r="G14" s="56">
        <f t="shared" si="2"/>
        <v>-0.09151617784120569</v>
      </c>
    </row>
    <row r="15" spans="1:7" ht="12.75">
      <c r="A15" s="15" t="s">
        <v>74</v>
      </c>
      <c r="B15" s="51">
        <v>309.4096989999994</v>
      </c>
      <c r="C15" s="52">
        <f aca="true" t="shared" si="3" ref="C15:C20">B15/$B$20</f>
        <v>0.1812859520769142</v>
      </c>
      <c r="D15" s="51">
        <v>307.60525599999977</v>
      </c>
      <c r="E15" s="52">
        <f t="shared" si="0"/>
        <v>0.1772740670794369</v>
      </c>
      <c r="F15" s="31">
        <f t="shared" si="1"/>
        <v>-1.804442999999651</v>
      </c>
      <c r="G15" s="56">
        <f t="shared" si="2"/>
        <v>-0.0058318889350642555</v>
      </c>
    </row>
    <row r="16" spans="1:7" ht="12.75">
      <c r="A16" s="15" t="s">
        <v>75</v>
      </c>
      <c r="B16" s="51">
        <v>120.05057099999972</v>
      </c>
      <c r="C16" s="52">
        <f t="shared" si="3"/>
        <v>0.0703387196052706</v>
      </c>
      <c r="D16" s="51">
        <v>130.85890599999996</v>
      </c>
      <c r="E16" s="52">
        <f t="shared" si="0"/>
        <v>0.07541448017450567</v>
      </c>
      <c r="F16" s="31">
        <f t="shared" si="1"/>
        <v>10.808335000000241</v>
      </c>
      <c r="G16" s="56">
        <f t="shared" si="2"/>
        <v>0.09003151680136745</v>
      </c>
    </row>
    <row r="17" spans="1:7" ht="12.75">
      <c r="A17" s="15" t="s">
        <v>76</v>
      </c>
      <c r="B17" s="51">
        <v>123.11729999999993</v>
      </c>
      <c r="C17" s="52">
        <f t="shared" si="3"/>
        <v>0.07213554397219817</v>
      </c>
      <c r="D17" s="51">
        <v>123.78111000000004</v>
      </c>
      <c r="E17" s="52">
        <f t="shared" si="0"/>
        <v>0.07133551969380908</v>
      </c>
      <c r="F17" s="31">
        <f t="shared" si="1"/>
        <v>0.6638100000001117</v>
      </c>
      <c r="G17" s="56">
        <f t="shared" si="2"/>
        <v>0.005391687439540327</v>
      </c>
    </row>
    <row r="18" spans="1:7" ht="12.75">
      <c r="A18" s="15" t="s">
        <v>77</v>
      </c>
      <c r="B18" s="51">
        <v>357.553527</v>
      </c>
      <c r="C18" s="52">
        <f>B18/$B$20</f>
        <v>0.2094938580469443</v>
      </c>
      <c r="D18" s="51">
        <v>383.96068099999957</v>
      </c>
      <c r="E18" s="52">
        <f t="shared" si="0"/>
        <v>0.22127798596347864</v>
      </c>
      <c r="F18" s="31">
        <f t="shared" si="1"/>
        <v>26.407153999999593</v>
      </c>
      <c r="G18" s="56">
        <f t="shared" si="2"/>
        <v>0.07385510701450748</v>
      </c>
    </row>
    <row r="19" spans="1:7" ht="12.75">
      <c r="A19" s="15" t="s">
        <v>78</v>
      </c>
      <c r="B19" s="51">
        <v>619.9611609999997</v>
      </c>
      <c r="C19" s="52">
        <f t="shared" si="3"/>
        <v>0.36324087346271017</v>
      </c>
      <c r="D19" s="51">
        <v>628.4998679999986</v>
      </c>
      <c r="E19" s="52">
        <f t="shared" si="0"/>
        <v>0.36220684005233345</v>
      </c>
      <c r="F19" s="31">
        <f t="shared" si="1"/>
        <v>8.538706999998908</v>
      </c>
      <c r="G19" s="56">
        <f t="shared" si="2"/>
        <v>0.013772970852280464</v>
      </c>
    </row>
    <row r="20" spans="1:7" s="21" customFormat="1" ht="12.75">
      <c r="A20" s="22" t="s">
        <v>79</v>
      </c>
      <c r="B20" s="53">
        <f>SUM(B14:B19)</f>
        <v>1706.7494499999987</v>
      </c>
      <c r="C20" s="54">
        <f t="shared" si="3"/>
        <v>1</v>
      </c>
      <c r="D20" s="53">
        <f>SUM(D14:D19)</f>
        <v>1735.1960219999978</v>
      </c>
      <c r="E20" s="54">
        <f t="shared" si="0"/>
        <v>0.9999999999999998</v>
      </c>
      <c r="F20" s="25">
        <f t="shared" si="1"/>
        <v>28.44657199999915</v>
      </c>
      <c r="G20" s="55">
        <f t="shared" si="2"/>
        <v>0.016667104829006574</v>
      </c>
    </row>
    <row r="22" spans="1:5" ht="13.5">
      <c r="A22" s="66" t="s">
        <v>61</v>
      </c>
      <c r="B22" s="177">
        <f>B9</f>
        <v>43921</v>
      </c>
      <c r="C22" s="177">
        <f>D9</f>
        <v>44286</v>
      </c>
      <c r="D22" s="64" t="s">
        <v>53</v>
      </c>
      <c r="E22" s="67" t="s">
        <v>54</v>
      </c>
    </row>
    <row r="23" spans="1:5" s="21" customFormat="1" ht="12.75">
      <c r="A23" s="10" t="s">
        <v>62</v>
      </c>
      <c r="B23" s="57">
        <f>B7</f>
        <v>70.21753978000007</v>
      </c>
      <c r="C23" s="37">
        <f>D7</f>
        <v>70.81615517</v>
      </c>
      <c r="D23" s="13">
        <f>C23-B23</f>
        <v>0.5986153899999351</v>
      </c>
      <c r="E23" s="58">
        <f>C23/B23-1</f>
        <v>0.0085251547102827</v>
      </c>
    </row>
    <row r="24" spans="1:5" ht="12.75">
      <c r="A24" s="15" t="s">
        <v>63</v>
      </c>
      <c r="B24" s="38">
        <f>'Ciclo Idrico'!B20</f>
        <v>349.1845902200001</v>
      </c>
      <c r="C24" s="38">
        <f>'Ciclo Idrico'!C20</f>
        <v>362</v>
      </c>
      <c r="D24" s="59">
        <f>C24-B24</f>
        <v>12.815409779999925</v>
      </c>
      <c r="E24" s="60">
        <f>C24/B24-1</f>
        <v>0.03670096029130532</v>
      </c>
    </row>
    <row r="25" spans="1:5" ht="12.75">
      <c r="A25" s="33" t="s">
        <v>64</v>
      </c>
      <c r="B25" s="39">
        <f>B23/B24</f>
        <v>0.2010900301635884</v>
      </c>
      <c r="C25" s="39">
        <f>C23/C24</f>
        <v>0.19562473803867403</v>
      </c>
      <c r="D25" s="40"/>
      <c r="E25" s="41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13 C20" formula="1"/>
    <ignoredError sqref="C25" evalError="1"/>
    <ignoredError sqref="C7" formula="1" formulaRange="1"/>
    <ignoredError sqref="D7 B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42" customWidth="1"/>
    <col min="2" max="7" width="10.7109375" style="9" customWidth="1"/>
    <col min="8" max="16384" width="9.140625" style="9" customWidth="1"/>
  </cols>
  <sheetData>
    <row r="2" spans="1:7" ht="13.5">
      <c r="A2" s="43" t="s">
        <v>97</v>
      </c>
      <c r="B2" s="178">
        <v>43921</v>
      </c>
      <c r="C2" s="44" t="s">
        <v>57</v>
      </c>
      <c r="D2" s="178">
        <v>44286</v>
      </c>
      <c r="E2" s="45" t="s">
        <v>57</v>
      </c>
      <c r="F2" s="46" t="s">
        <v>53</v>
      </c>
      <c r="G2" s="47" t="s">
        <v>54</v>
      </c>
    </row>
    <row r="3" spans="1:7" ht="12.75">
      <c r="A3" s="10" t="s">
        <v>58</v>
      </c>
      <c r="B3" s="11">
        <v>33.84355868</v>
      </c>
      <c r="C3" s="12">
        <f>B3/$B$3</f>
        <v>1</v>
      </c>
      <c r="D3" s="11">
        <v>39.75652041</v>
      </c>
      <c r="E3" s="12">
        <f>D3/$D$3</f>
        <v>1</v>
      </c>
      <c r="F3" s="13">
        <f>D3-B3</f>
        <v>5.912961729999999</v>
      </c>
      <c r="G3" s="14">
        <f>D3/B3-1</f>
        <v>0.17471453832348582</v>
      </c>
    </row>
    <row r="4" spans="1:7" ht="12.75">
      <c r="A4" s="15" t="s">
        <v>59</v>
      </c>
      <c r="B4" s="16">
        <v>-20.69698741</v>
      </c>
      <c r="C4" s="12">
        <f>B4/$B$3</f>
        <v>-0.6115487914759677</v>
      </c>
      <c r="D4" s="16">
        <v>-24.330202129999996</v>
      </c>
      <c r="E4" s="12">
        <f>D4/$D$3</f>
        <v>-0.6119801702736589</v>
      </c>
      <c r="F4" s="17">
        <f>D4-B4</f>
        <v>-3.633214719999998</v>
      </c>
      <c r="G4" s="18">
        <f>D4/B4-1</f>
        <v>0.175543167129945</v>
      </c>
    </row>
    <row r="5" spans="1:7" ht="12.75">
      <c r="A5" s="15" t="s">
        <v>6</v>
      </c>
      <c r="B5" s="16">
        <v>-5.174459990000001</v>
      </c>
      <c r="C5" s="12">
        <f>B5/$B$3</f>
        <v>-0.15289349559619067</v>
      </c>
      <c r="D5" s="16">
        <v>-5.44093665</v>
      </c>
      <c r="E5" s="12">
        <f>D5/$D$3</f>
        <v>-0.13685646011997155</v>
      </c>
      <c r="F5" s="17">
        <f>D5-B5</f>
        <v>-0.2664766599999995</v>
      </c>
      <c r="G5" s="18">
        <f>D5/B5-1</f>
        <v>0.05149844824677041</v>
      </c>
    </row>
    <row r="6" spans="1:7" s="21" customFormat="1" ht="12.75">
      <c r="A6" s="15" t="s">
        <v>9</v>
      </c>
      <c r="B6" s="19">
        <v>0.44345112</v>
      </c>
      <c r="C6" s="12">
        <f>B6/$B$3</f>
        <v>0.01310296958404848</v>
      </c>
      <c r="D6" s="19">
        <v>0.41476986</v>
      </c>
      <c r="E6" s="12">
        <f>D6/$D$3</f>
        <v>0.01043275054563559</v>
      </c>
      <c r="F6" s="20">
        <f>D6-B6</f>
        <v>-0.028681259999999986</v>
      </c>
      <c r="G6" s="18">
        <f>D6/B6-1</f>
        <v>-0.06467738766789</v>
      </c>
    </row>
    <row r="7" spans="1:7" ht="12.75">
      <c r="A7" s="22" t="s">
        <v>60</v>
      </c>
      <c r="B7" s="23">
        <f>SUM(B3:B6)</f>
        <v>8.415562400000002</v>
      </c>
      <c r="C7" s="24">
        <f>B7/$B$3</f>
        <v>0.2486606825118901</v>
      </c>
      <c r="D7" s="23">
        <f>SUM(D3:D6)</f>
        <v>10.400151490000002</v>
      </c>
      <c r="E7" s="24">
        <f>D7/$D$3</f>
        <v>0.26159612015200506</v>
      </c>
      <c r="F7" s="25">
        <f>D7-B7</f>
        <v>1.98458909</v>
      </c>
      <c r="G7" s="26">
        <f>D7/B7-1</f>
        <v>0.23582370323818158</v>
      </c>
    </row>
    <row r="10" spans="1:5" ht="13.5">
      <c r="A10" s="43" t="s">
        <v>52</v>
      </c>
      <c r="B10" s="178">
        <f>B2</f>
        <v>43921</v>
      </c>
      <c r="C10" s="178">
        <f>D2</f>
        <v>44286</v>
      </c>
      <c r="D10" s="46" t="s">
        <v>53</v>
      </c>
      <c r="E10" s="48" t="s">
        <v>54</v>
      </c>
    </row>
    <row r="11" spans="1:5" ht="12.75">
      <c r="A11" s="10" t="s">
        <v>80</v>
      </c>
      <c r="B11" s="27"/>
      <c r="C11" s="27"/>
      <c r="D11" s="28"/>
      <c r="E11" s="29"/>
    </row>
    <row r="12" spans="1:5" ht="12.75">
      <c r="A12" s="15" t="s">
        <v>81</v>
      </c>
      <c r="B12" s="30">
        <v>562.622</v>
      </c>
      <c r="C12" s="30">
        <v>569.4440000000001</v>
      </c>
      <c r="D12" s="31">
        <f>C12-B12</f>
        <v>6.822000000000116</v>
      </c>
      <c r="E12" s="32">
        <f>C12/B12-1</f>
        <v>0.012125370141942815</v>
      </c>
    </row>
    <row r="13" spans="1:5" ht="12.75">
      <c r="A13" s="33" t="s">
        <v>82</v>
      </c>
      <c r="B13" s="34">
        <v>186</v>
      </c>
      <c r="C13" s="34">
        <v>186</v>
      </c>
      <c r="D13" s="35">
        <f>C13-B13</f>
        <v>0</v>
      </c>
      <c r="E13" s="36">
        <f>C13/B13-1</f>
        <v>0</v>
      </c>
    </row>
    <row r="16" spans="1:5" ht="13.5">
      <c r="A16" s="49" t="s">
        <v>61</v>
      </c>
      <c r="B16" s="178">
        <f>B10</f>
        <v>43921</v>
      </c>
      <c r="C16" s="178">
        <f>C10</f>
        <v>44286</v>
      </c>
      <c r="D16" s="46" t="s">
        <v>53</v>
      </c>
      <c r="E16" s="48" t="s">
        <v>54</v>
      </c>
    </row>
    <row r="17" spans="1:5" ht="12.75">
      <c r="A17" s="10" t="s">
        <v>62</v>
      </c>
      <c r="B17" s="37">
        <f>B7</f>
        <v>8.415562400000002</v>
      </c>
      <c r="C17" s="37">
        <f>D7</f>
        <v>10.400151490000002</v>
      </c>
      <c r="D17" s="13">
        <f>C17-B17</f>
        <v>1.98458909</v>
      </c>
      <c r="E17" s="14">
        <f>C17/B17-1</f>
        <v>0.23582370323818158</v>
      </c>
    </row>
    <row r="18" spans="1:5" ht="12.75">
      <c r="A18" s="15" t="s">
        <v>63</v>
      </c>
      <c r="B18" s="38">
        <f>Ambiente!B24</f>
        <v>349.1845902200001</v>
      </c>
      <c r="C18" s="38">
        <f>Ambiente!C24</f>
        <v>362</v>
      </c>
      <c r="D18" s="28">
        <f>C18-B18</f>
        <v>12.815409779999925</v>
      </c>
      <c r="E18" s="29">
        <f>C18/B18-1</f>
        <v>0.03670096029130532</v>
      </c>
    </row>
    <row r="19" spans="1:5" ht="12.75">
      <c r="A19" s="33" t="s">
        <v>64</v>
      </c>
      <c r="B19" s="39">
        <f>B17/B18</f>
        <v>0.024100612214009404</v>
      </c>
      <c r="C19" s="39">
        <f>C17/C18</f>
        <v>0.028729700248618793</v>
      </c>
      <c r="D19" s="40"/>
      <c r="E19" s="41"/>
    </row>
  </sheetData>
  <sheetProtection/>
  <printOptions/>
  <pageMargins left="0.75" right="0.75" top="1" bottom="1" header="0.5" footer="0.5"/>
  <pageSetup orientation="portrait" paperSize="9"/>
  <ignoredErrors>
    <ignoredError sqref="D7 B7" formulaRange="1"/>
    <ignoredError sqref="C7" formula="1"/>
    <ignoredError sqref="E4:E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Pereira Biondi Oliveira Manuela</cp:lastModifiedBy>
  <dcterms:created xsi:type="dcterms:W3CDTF">2008-08-08T14:48:29Z</dcterms:created>
  <dcterms:modified xsi:type="dcterms:W3CDTF">2021-05-06T13:32:40Z</dcterms:modified>
  <cp:category/>
  <cp:version/>
  <cp:contentType/>
  <cp:contentStatus/>
</cp:coreProperties>
</file>